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68" i="371" l="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E21" i="431"/>
  <c r="G9" i="431"/>
  <c r="G21" i="431"/>
  <c r="H15" i="431"/>
  <c r="I13" i="431"/>
  <c r="I21" i="431"/>
  <c r="J15" i="431"/>
  <c r="K13" i="431"/>
  <c r="K21" i="431"/>
  <c r="L15" i="431"/>
  <c r="M13" i="431"/>
  <c r="M21" i="431"/>
  <c r="N19" i="431"/>
  <c r="O13" i="431"/>
  <c r="O21" i="431"/>
  <c r="P15" i="431"/>
  <c r="Q9" i="431"/>
  <c r="Q17" i="431"/>
  <c r="K18" i="431"/>
  <c r="M10" i="431"/>
  <c r="M22" i="431"/>
  <c r="N16" i="431"/>
  <c r="O14" i="431"/>
  <c r="P12" i="431"/>
  <c r="Q14" i="431"/>
  <c r="N21" i="431"/>
  <c r="P9" i="431"/>
  <c r="P21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4" i="431"/>
  <c r="K22" i="431"/>
  <c r="L16" i="431"/>
  <c r="M18" i="431"/>
  <c r="N20" i="431"/>
  <c r="O22" i="431"/>
  <c r="P20" i="431"/>
  <c r="Q22" i="431"/>
  <c r="O15" i="431"/>
  <c r="Q11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O19" i="431"/>
  <c r="P13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13" i="431"/>
  <c r="C17" i="431"/>
  <c r="C21" i="431"/>
  <c r="D11" i="431"/>
  <c r="D15" i="431"/>
  <c r="D19" i="431"/>
  <c r="E9" i="431"/>
  <c r="E13" i="431"/>
  <c r="E17" i="431"/>
  <c r="F11" i="431"/>
  <c r="F15" i="431"/>
  <c r="F19" i="431"/>
  <c r="G13" i="431"/>
  <c r="G17" i="431"/>
  <c r="H11" i="431"/>
  <c r="H19" i="431"/>
  <c r="I9" i="431"/>
  <c r="I17" i="431"/>
  <c r="J11" i="431"/>
  <c r="J19" i="431"/>
  <c r="K9" i="431"/>
  <c r="K17" i="431"/>
  <c r="L11" i="431"/>
  <c r="L19" i="431"/>
  <c r="M9" i="431"/>
  <c r="M17" i="431"/>
  <c r="N11" i="431"/>
  <c r="N15" i="431"/>
  <c r="O9" i="431"/>
  <c r="O17" i="431"/>
  <c r="P11" i="431"/>
  <c r="P19" i="431"/>
  <c r="Q13" i="431"/>
  <c r="Q21" i="431"/>
  <c r="K10" i="431"/>
  <c r="L12" i="431"/>
  <c r="L20" i="431"/>
  <c r="M14" i="431"/>
  <c r="N12" i="431"/>
  <c r="O10" i="431"/>
  <c r="O18" i="431"/>
  <c r="P16" i="431"/>
  <c r="Q10" i="431"/>
  <c r="Q18" i="431"/>
  <c r="O11" i="431"/>
  <c r="P17" i="431"/>
  <c r="Q19" i="431"/>
  <c r="O8" i="431"/>
  <c r="F8" i="431"/>
  <c r="M8" i="431"/>
  <c r="K8" i="431"/>
  <c r="D8" i="431"/>
  <c r="G8" i="431"/>
  <c r="I8" i="431"/>
  <c r="H8" i="431"/>
  <c r="N8" i="431"/>
  <c r="Q8" i="431"/>
  <c r="C8" i="431"/>
  <c r="L8" i="431"/>
  <c r="J8" i="431"/>
  <c r="P8" i="431"/>
  <c r="E8" i="431"/>
  <c r="R19" i="431" l="1"/>
  <c r="S19" i="431"/>
  <c r="S18" i="431"/>
  <c r="R18" i="431"/>
  <c r="S10" i="431"/>
  <c r="R10" i="431"/>
  <c r="S21" i="431"/>
  <c r="R21" i="431"/>
  <c r="S13" i="431"/>
  <c r="R13" i="431"/>
  <c r="R20" i="431"/>
  <c r="S20" i="431"/>
  <c r="S16" i="431"/>
  <c r="R16" i="431"/>
  <c r="R12" i="431"/>
  <c r="S12" i="431"/>
  <c r="S15" i="431"/>
  <c r="R15" i="431"/>
  <c r="R11" i="431"/>
  <c r="S11" i="431"/>
  <c r="R22" i="431"/>
  <c r="S22" i="431"/>
  <c r="R14" i="431"/>
  <c r="S14" i="431"/>
  <c r="R17" i="431"/>
  <c r="S17" i="431"/>
  <c r="R9" i="431"/>
  <c r="S9" i="431"/>
  <c r="P6" i="431"/>
  <c r="J6" i="431"/>
  <c r="L6" i="431"/>
  <c r="C6" i="431"/>
  <c r="S8" i="431"/>
  <c r="Q6" i="431"/>
  <c r="R8" i="431"/>
  <c r="N6" i="431"/>
  <c r="H6" i="431"/>
  <c r="I6" i="431"/>
  <c r="G6" i="431"/>
  <c r="K6" i="431"/>
  <c r="M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M3" i="342" l="1"/>
  <c r="D23" i="414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J12" i="339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<sst xmlns="http://schemas.openxmlformats.org/spreadsheetml/2006/main" count="33266" uniqueCount="5903">
  <si>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</si>
  <si>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</si>
  <si>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</si>
  <si>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</si>
  <si>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</si>
  <si>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</si>
  <si>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</si>
  <si>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</si>
  <si>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</si>
  <si>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</si>
  <si>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</si>
  <si>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</si>
  <si>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</si>
  <si>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</si>
  <si>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</si>
  <si>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</si>
  <si>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</si>
  <si>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</si>
  <si>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</si>
  <si>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</si>
  <si>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</si>
  <si>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</si>
  <si>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</si>
  <si>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</si>
  <si>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</si>
  <si>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</si>
  <si>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</si>
  <si>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</si>
  <si>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</si>
  <si>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</si>
  <si>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</si>
  <si>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</si>
  <si>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</si>
  <si>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</si>
  <si>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</si>
  <si>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</si>
  <si>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</si>
  <si>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</si>
  <si>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</si>
  <si>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</si>
  <si>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</si>
  <si>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</si>
  <si>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</si>
  <si>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</si>
  <si>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</si>
  <si>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</si>
  <si>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</si>
  <si>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</si>
  <si>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</si>
  <si>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</si>
  <si>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</si>
  <si>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</si>
  <si>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</si>
  <si>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</si>
  <si>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</si>
  <si>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</si>
  <si>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</si>
  <si>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</si>
  <si>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</si>
  <si>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</si>
  <si>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</si>
  <si>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</si>
  <si>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</si>
  <si>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</si>
  <si>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</si>
  <si>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</si>
  <si>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</si>
  <si>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</si>
  <si>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</si>
  <si>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</si>
  <si>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</si>
  <si>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</si>
  <si>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</si>
  <si>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</si>
  <si>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</si>
  <si>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</si>
  <si>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</si>
  <si>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</si>
  <si>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</si>
  <si>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</si>
  <si>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</si>
  <si>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</si>
  <si>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</si>
  <si>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</si>
  <si>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</si>
  <si>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</si>
  <si>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</si>
  <si>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</si>
  <si>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</si>
  <si>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</si>
  <si>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</si>
  <si>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</si>
  <si>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</si>
  <si>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</si>
  <si>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</si>
  <si>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</si>
  <si>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</si>
  <si>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</si>
  <si>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</si>
  <si>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</si>
  <si>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</si>
  <si>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</si>
  <si>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</si>
  <si>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</si>
  <si>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</si>
  <si>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</si>
  <si>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</si>
  <si>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</si>
  <si>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</si>
  <si>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</si>
  <si>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</si>
  <si>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</si>
  <si>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</si>
  <si>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</si>
  <si>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</si>
  <si>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</si>
  <si>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</si>
  <si>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</si>
  <si>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</si>
  <si>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</si>
  <si>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</si>
  <si>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</si>
  <si>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</si>
  <si>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</si>
  <si>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</si>
  <si>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</si>
  <si>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</si>
  <si>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</si>
  <si>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</si>
  <si>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</si>
  <si>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</si>
  <si>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</si>
  <si>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</si>
  <si>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</si>
  <si>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</si>
  <si>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</si>
  <si>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</si>
  <si>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</si>
  <si>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</si>
  <si>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</si>
  <si>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</si>
  <si>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</si>
  <si>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</si>
  <si>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</si>
  <si>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</si>
  <si>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</si>
  <si>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</si>
  <si>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</si>
  <si>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</si>
  <si>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</si>
  <si>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</si>
  <si>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</si>
  <si>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</si>
  <si>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</si>
  <si>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</si>
  <si>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</si>
  <si>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</si>
  <si>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</si>
  <si>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</si>
  <si>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</si>
  <si>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</si>
  <si>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</si>
  <si>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</si>
  <si>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</si>
  <si>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</si>
  <si>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</si>
  <si>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</si>
  <si>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</si>
  <si>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</si>
  <si>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</si>
  <si>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</si>
  <si>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</si>
  <si>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</si>
  <si>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</si>
  <si>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</si>
  <si>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</si>
  <si>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</si>
  <si>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</si>
  <si>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</si>
  <si>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</si>
  <si>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</si>
  <si>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</si>
  <si>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</si>
  <si>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</si>
  <si>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</si>
  <si>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</si>
  <si>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</si>
  <si>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</si>
  <si>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</si>
  <si>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</si>
  <si>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</si>
  <si>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</si>
  <si>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</si>
  <si>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</si>
  <si>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</si>
  <si>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</si>
  <si>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</si>
  <si>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</si>
  <si>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</si>
  <si>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</si>
  <si>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</si>
  <si>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</si>
  <si>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</si>
  <si>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</si>
  <si>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</si>
  <si>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</si>
  <si>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</si>
  <si>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</si>
  <si>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</si>
  <si>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</si>
  <si>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</si>
  <si>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</si>
  <si>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</si>
  <si>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</si>
  <si>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</si>
  <si>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</si>
  <si>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</si>
  <si>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</si>
  <si>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</si>
  <si>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</si>
  <si>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</si>
  <si>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</si>
  <si>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</si>
  <si>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</si>
  <si>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</si>
  <si>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</si>
  <si>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</si>
  <si>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</si>
  <si>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</si>
  <si>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</si>
  <si>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</si>
  <si>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</si>
  <si>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</si>
  <si>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</si>
  <si>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</si>
  <si>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</si>
  <si>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</si>
  <si>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</si>
  <si>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</si>
  <si>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</si>
  <si>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</si>
  <si>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</si>
  <si>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</si>
  <si>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</si>
  <si>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</si>
  <si>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</si>
  <si>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</si>
  <si>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</si>
  <si>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</si>
  <si>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</si>
  <si>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</si>
  <si>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</si>
  <si>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</si>
  <si>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</si>
  <si>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</si>
  <si>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</si>
  <si>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</si>
  <si>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</si>
  <si>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</si>
  <si>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</si>
  <si>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</si>
  <si>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</si>
  <si>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</si>
  <si>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</si>
  <si>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</si>
  <si>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</si>
  <si>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</si>
  <si>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</si>
  <si>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</si>
  <si>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</si>
  <si>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</si>
  <si>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</si>
  <si>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</si>
  <si>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</si>
  <si>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</si>
  <si>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</si>
  <si>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</si>
  <si>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</si>
  <si>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</si>
  <si>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</si>
  <si>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</si>
  <si>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</si>
  <si>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</si>
  <si>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</si>
  <si>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</si>
  <si>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</si>
  <si>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</si>
  <si>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</si>
  <si>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</si>
  <si>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</si>
  <si>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</si>
  <si>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</si>
  <si>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</si>
  <si>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</si>
  <si>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</si>
  <si>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</si>
  <si>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</si>
  <si>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</si>
  <si>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</si>
  <si>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</si>
  <si>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</si>
  <si>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</si>
  <si>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</si>
  <si>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</si>
  <si>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</si>
  <si>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</si>
  <si>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</si>
  <si>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</si>
  <si>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</si>
  <si>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</si>
  <si>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</si>
  <si>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</si>
  <si>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</si>
  <si>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</si>
  <si>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</si>
  <si>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</si>
  <si>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</si>
  <si>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</si>
  <si>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</si>
  <si>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</si>
  <si>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</si>
  <si>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</si>
  <si>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</si>
  <si>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</si>
  <si>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</si>
  <si>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</si>
  <si>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</si>
  <si>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</si>
  <si>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</si>
  <si>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</si>
  <si>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</si>
  <si>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</si>
  <si>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</si>
  <si>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</si>
  <si>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</si>
  <si>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</si>
  <si>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</si>
  <si>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</si>
  <si>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</si>
  <si>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</si>
  <si>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</si>
  <si>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</si>
  <si>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</si>
  <si>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</si>
  <si>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</si>
  <si>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</si>
  <si>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</si>
  <si>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</si>
  <si>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</si>
  <si>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</si>
  <si>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</si>
  <si>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</si>
  <si>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</si>
  <si>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</si>
  <si>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</si>
  <si>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</si>
  <si>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</si>
  <si>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</si>
  <si>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</si>
  <si>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</si>
  <si>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</si>
  <si>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</si>
  <si>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</si>
  <si>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</si>
  <si>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</si>
  <si>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</si>
  <si>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</si>
  <si>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</si>
  <si>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</si>
  <si>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</si>
  <si>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</si>
  <si>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</si>
  <si>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</si>
  <si>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</si>
  <si>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</si>
  <si>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</si>
  <si>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</si>
  <si>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</si>
  <si>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</si>
  <si>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</si>
  <si>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</si>
  <si>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</si>
  <si>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</si>
  <si>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</si>
  <si>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</si>
  <si>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</si>
  <si>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</si>
  <si>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</si>
  <si>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</si>
  <si>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</si>
  <si>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</si>
  <si>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</si>
  <si>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</si>
  <si>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</si>
  <si>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</si>
  <si>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</si>
  <si>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</si>
  <si>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</si>
  <si>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</si>
  <si>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</si>
  <si>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</si>
  <si>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</si>
  <si>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</si>
  <si>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</si>
  <si>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</si>
  <si>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</si>
  <si>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</si>
  <si>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</si>
  <si>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</si>
  <si>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</si>
  <si>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</si>
  <si>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</si>
  <si>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</si>
  <si>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</si>
  <si>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</si>
  <si>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</si>
  <si>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</si>
  <si>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</si>
  <si>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</si>
  <si>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</si>
  <si>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</si>
  <si>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</si>
  <si>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</si>
  <si>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</si>
  <si>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</si>
  <si>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</si>
  <si>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</si>
  <si>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</si>
  <si>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</si>
  <si>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</si>
  <si>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</si>
  <si>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</si>
  <si>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</si>
  <si>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</si>
  <si>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</si>
  <si>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</si>
  <si>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</si>
  <si>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</si>
  <si>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</si>
  <si>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</si>
  <si>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</si>
  <si>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</si>
  <si>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51874013     IT služby - ostatní systémy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</si>
  <si>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</si>
  <si>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</si>
  <si>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</si>
  <si>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</si>
  <si>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</si>
  <si>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</si>
  <si>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</si>
  <si>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</si>
  <si>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</si>
  <si>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</si>
  <si>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</si>
  <si>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</si>
  <si>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</si>
  <si>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</si>
  <si>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</si>
  <si>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</si>
  <si>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</si>
  <si>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</si>
  <si>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</si>
  <si>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</si>
  <si>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</si>
  <si>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</si>
  <si>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</si>
  <si>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</si>
  <si>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</si>
  <si>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</si>
  <si>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</si>
  <si>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</si>
  <si>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</si>
  <si>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</si>
  <si>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</si>
  <si>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</si>
  <si>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</si>
  <si>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</si>
  <si>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</si>
  <si>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</si>
  <si>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</si>
  <si>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</si>
  <si>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</si>
  <si>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</si>
  <si>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</si>
  <si>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</si>
  <si>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</si>
  <si>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</si>
  <si>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</si>
  <si>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</si>
  <si>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</si>
  <si>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</si>
  <si>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</si>
  <si>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</si>
  <si>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</si>
  <si>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</si>
  <si>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</si>
  <si>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</si>
  <si>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</si>
  <si>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</si>
  <si>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</si>
  <si>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</si>
  <si>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</si>
  <si>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</si>
  <si>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</si>
  <si>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</si>
  <si>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</si>
  <si>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</si>
  <si>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</si>
  <si>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</si>
  <si>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</si>
  <si>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</si>
  <si>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</si>
  <si>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</si>
  <si>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</si>
  <si>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</si>
  <si>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</si>
  <si>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</si>
  <si>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</si>
  <si>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</si>
  <si>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</si>
  <si>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</si>
  <si>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</si>
  <si>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</si>
  <si>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</si>
  <si>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</si>
  <si>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</si>
  <si>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</si>
  <si>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</si>
  <si>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</si>
  <si>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</si>
  <si>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</si>
  <si>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</si>
  <si>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</si>
  <si>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</si>
  <si>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</si>
  <si>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</si>
  <si>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</si>
  <si>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</si>
  <si>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</si>
  <si>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</si>
  <si>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</si>
  <si>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</si>
  <si>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</si>
  <si>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</si>
  <si>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</si>
  <si>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</si>
  <si>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</si>
  <si>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</si>
  <si>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</si>
  <si>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</si>
  <si>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</si>
  <si>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</si>
  <si>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</si>
  <si>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</si>
  <si>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</si>
  <si>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</si>
  <si>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</si>
  <si>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</si>
  <si>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</si>
  <si>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</si>
  <si>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</si>
  <si>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</si>
  <si>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</si>
  <si>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</si>
  <si>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</si>
  <si>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</si>
  <si>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</si>
  <si>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</si>
  <si>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</si>
  <si>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</si>
  <si>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</si>
  <si>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</si>
  <si>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</si>
  <si>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</si>
  <si>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</si>
  <si>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</si>
  <si>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</si>
  <si>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</si>
  <si>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</si>
  <si>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</si>
  <si>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</si>
  <si>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</si>
  <si>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</si>
  <si>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</si>
  <si>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</si>
  <si>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</si>
  <si>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</si>
  <si>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</si>
  <si>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</si>
  <si>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</si>
  <si>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</si>
  <si>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</si>
  <si>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</si>
  <si>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</si>
  <si>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</si>
  <si>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</si>
  <si>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</si>
  <si>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</si>
  <si>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</si>
  <si>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</si>
  <si>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</si>
  <si>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</si>
  <si>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</si>
  <si>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</si>
  <si>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</si>
  <si>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</si>
  <si>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</si>
  <si>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</si>
  <si>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</si>
  <si>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</si>
  <si>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</si>
  <si>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</si>
  <si>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</si>
  <si>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</si>
  <si>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</si>
  <si>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ACC INJEKT</t>
  </si>
  <si>
    <t>INJ SOL 5X3ML/300MG</t>
  </si>
  <si>
    <t>ACIDUM ASCORBICUM</t>
  </si>
  <si>
    <t>INJ 5X5ML</t>
  </si>
  <si>
    <t>ADENOCOR</t>
  </si>
  <si>
    <t>INJ SOL 6X2ML/6MG</t>
  </si>
  <si>
    <t>AESCIN-TEVA</t>
  </si>
  <si>
    <t>POR TBL ENT 90X20MG</t>
  </si>
  <si>
    <t>POR TBL FLM 30X20MG</t>
  </si>
  <si>
    <t>P</t>
  </si>
  <si>
    <t>AGEN 10</t>
  </si>
  <si>
    <t>POR TBL NOB 30X10MG</t>
  </si>
  <si>
    <t>AGEN 5</t>
  </si>
  <si>
    <t>POR TBL NOB 30X5MG</t>
  </si>
  <si>
    <t>ALDACTONE-AMPULE</t>
  </si>
  <si>
    <t>INJ 10X10ML/200MG</t>
  </si>
  <si>
    <t>ALGIFEN NEO</t>
  </si>
  <si>
    <t>POR GTT SOL 1X50ML</t>
  </si>
  <si>
    <t>ALOPURINOL SANDOZ</t>
  </si>
  <si>
    <t>100MG TBL NOB 100</t>
  </si>
  <si>
    <t>AMARYL 3 MG</t>
  </si>
  <si>
    <t>POR TBL NOB 30X3MG</t>
  </si>
  <si>
    <t>AMBROBENE</t>
  </si>
  <si>
    <t>INJ 5X2ML/15MG</t>
  </si>
  <si>
    <t>AMBROBENE 7.5MG/ML</t>
  </si>
  <si>
    <t>SOL 1X40ML</t>
  </si>
  <si>
    <t>SOL 1X100ML</t>
  </si>
  <si>
    <t>AMBROSAN 15 MG/5 ML SIRUP</t>
  </si>
  <si>
    <t>POR SIR 1X100ML/300MG</t>
  </si>
  <si>
    <t>ANESIA 10 MG/ML INJ/INF EML.</t>
  </si>
  <si>
    <t>INJ+INF EML 5X20ML/200MG</t>
  </si>
  <si>
    <t>ANOPYRIN 100MG</t>
  </si>
  <si>
    <t>TBL 20X100MG</t>
  </si>
  <si>
    <t>TBL 60X100 MG</t>
  </si>
  <si>
    <t>APO-AMILZIDE 5/50 MG</t>
  </si>
  <si>
    <t>POR TBL NOB 100X5MG/50MG</t>
  </si>
  <si>
    <t>AQUA PRO INJECTIONE ARDEAPHARMA</t>
  </si>
  <si>
    <t>INF 1X250ML</t>
  </si>
  <si>
    <t>ARDEAELYTOSOL NA.HYDR.CARB.4.2%</t>
  </si>
  <si>
    <t>INF 1X80ML</t>
  </si>
  <si>
    <t>ARIXTRA</t>
  </si>
  <si>
    <t>INJ SOL 10X0.5ML</t>
  </si>
  <si>
    <t>ASACOL 800</t>
  </si>
  <si>
    <t>POR TBL ENT 90X800MG</t>
  </si>
  <si>
    <t>ATROVENT 0.025%</t>
  </si>
  <si>
    <t>INH SOL 1X20ML</t>
  </si>
  <si>
    <t>AULIN</t>
  </si>
  <si>
    <t>POR GRA SOL30SÁČKŮ</t>
  </si>
  <si>
    <t>BERODUAL</t>
  </si>
  <si>
    <t>INH LIQ 1X20ML</t>
  </si>
  <si>
    <t>BERODUAL N</t>
  </si>
  <si>
    <t>INH SOL PSS 200DÁV</t>
  </si>
  <si>
    <t>BETADINE (CHIRURG.) - hnědá</t>
  </si>
  <si>
    <t>LIQ 1X1000ML</t>
  </si>
  <si>
    <t>BETALOC</t>
  </si>
  <si>
    <t>INJ 5X5ML/5MG</t>
  </si>
  <si>
    <t>BETALOC SR 200MG</t>
  </si>
  <si>
    <t>TBL RET 100X200MG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</si>
  <si>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</si>
  <si>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</si>
  <si>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</si>
  <si>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</si>
  <si>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</si>
  <si>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</si>
  <si>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</si>
  <si>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BISOPROLOL MYLAN</t>
  </si>
  <si>
    <t>10MG TBL FLM 30</t>
  </si>
  <si>
    <t>BISOPROLOL MYLAN 5 MG</t>
  </si>
  <si>
    <t>POR TBL FLM 100X5MG</t>
  </si>
  <si>
    <t>BISOPROLOL PMCS 2,5 MG</t>
  </si>
  <si>
    <t>POR TBL NOB 30X2.5MG</t>
  </si>
  <si>
    <t>BRAUNOVIDON MAST</t>
  </si>
  <si>
    <t>DRM UNG 1X250GM</t>
  </si>
  <si>
    <t>BRILIQUE 90 MG</t>
  </si>
  <si>
    <t>POR TBL FLM 56X90MG</t>
  </si>
  <si>
    <t>BRINAVESS 20 MG/ML</t>
  </si>
  <si>
    <t>INF CNC SOL 1X25ML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</si>
  <si>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</si>
  <si>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</si>
  <si>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</si>
  <si>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</si>
  <si>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</si>
  <si>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</si>
  <si>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CALTRATE 600 MG/400 IU D3 POTAHOVANÁ TABLETA</t>
  </si>
  <si>
    <t>POR TBL FLM 90</t>
  </si>
  <si>
    <t>Carbosorb tbl.20-blistr</t>
  </si>
  <si>
    <t>CARVESAN 25</t>
  </si>
  <si>
    <t>POR TBL NOB 100X25MG</t>
  </si>
  <si>
    <t>CARVESAN 6,25</t>
  </si>
  <si>
    <t>POR TBL NOB 100X6,25MG</t>
  </si>
  <si>
    <t>CITALEC 20 ZENTIVA</t>
  </si>
  <si>
    <t>CLARINASE REPETABS</t>
  </si>
  <si>
    <t>POR TBL PRO 14 II</t>
  </si>
  <si>
    <t>CLEXANE</t>
  </si>
  <si>
    <t>INJ SOL 10X0.6ML/6KU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</si>
  <si>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</si>
  <si>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</si>
  <si>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</si>
  <si>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</si>
  <si>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</si>
  <si>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</si>
  <si>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</si>
  <si>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</si>
  <si>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</si>
  <si>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</si>
  <si>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</si>
  <si>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</si>
  <si>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</si>
  <si>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</si>
  <si>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</si>
  <si>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</si>
  <si>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</si>
  <si>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</si>
  <si>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</si>
  <si>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</si>
  <si>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</si>
  <si>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</si>
  <si>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</si>
  <si>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</si>
  <si>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TBL OBD 30</t>
  </si>
  <si>
    <t>POR TBL FLM 120X500MG</t>
  </si>
  <si>
    <t>DEXDOR</t>
  </si>
  <si>
    <t>INF CNC SOL 5X2ML</t>
  </si>
  <si>
    <t>DIAZEPAM SLOVAKOFARMA</t>
  </si>
  <si>
    <t>TBL 20X10MG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</si>
  <si>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</si>
  <si>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</si>
  <si>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</si>
  <si>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</si>
  <si>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</si>
  <si>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</si>
  <si>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</si>
  <si>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</si>
  <si>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</si>
  <si>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</si>
  <si>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Dobutamin Admeda 250 inf.sol50ml</t>
  </si>
  <si>
    <t>DOLMINA 100 SR</t>
  </si>
  <si>
    <t>POR TBL PRO 20X100MG</t>
  </si>
  <si>
    <t>Dr.Muller Panthenol pěna 6% 150ml</t>
  </si>
  <si>
    <t>DUPHALAC</t>
  </si>
  <si>
    <t>667MG/ML POR SOL 1X500ML HDP</t>
  </si>
  <si>
    <t>DZ BRAUNOL 1 L</t>
  </si>
  <si>
    <t>DZ OCTENIDOL 250ml</t>
  </si>
  <si>
    <t>EBRANTIL 30 RETARD</t>
  </si>
  <si>
    <t>POR CPS PRO 50X30MG</t>
  </si>
  <si>
    <t>EBRANTIL 60 RETARD</t>
  </si>
  <si>
    <t>POR CPS PRO 50X60MG</t>
  </si>
  <si>
    <t>EBRANTIL I.V.50</t>
  </si>
  <si>
    <t>INJ SOL 5X10ML/50MG</t>
  </si>
  <si>
    <t>ELIQUIS 2,5 MG</t>
  </si>
  <si>
    <t>POR TBL FLM 168X2.5MG</t>
  </si>
  <si>
    <t>ELIQUIS 5 MG</t>
  </si>
  <si>
    <t>POR TBL FLM 60X5MG</t>
  </si>
  <si>
    <t>ELOCOM</t>
  </si>
  <si>
    <t>DRM CRM 1X30GM 0.1%</t>
  </si>
  <si>
    <t>ENELBIN 100 RETARD</t>
  </si>
  <si>
    <t>TBL RET 100X100MG</t>
  </si>
  <si>
    <t>ENELBIN RETARD</t>
  </si>
  <si>
    <t>TBL OBD 50X100MG</t>
  </si>
  <si>
    <t>EPILAN D GEROT</t>
  </si>
  <si>
    <t>POR TBL NOB 100X100MG</t>
  </si>
  <si>
    <t>ERCEFURYL 200 MG CPS.</t>
  </si>
  <si>
    <t>POR CPS DUR 14X200MG</t>
  </si>
  <si>
    <t>ERDOMED</t>
  </si>
  <si>
    <t>POR GRA SUS 1X100ML</t>
  </si>
  <si>
    <t>POR CPS DUR 60X300MG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</si>
  <si>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</si>
  <si>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</si>
  <si>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</si>
  <si>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</si>
  <si>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</si>
  <si>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</si>
  <si>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</si>
  <si>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>ESSENTIALE FORTE</t>
  </si>
  <si>
    <t>600MG CPS DUR 30</t>
  </si>
  <si>
    <t>EUCREAS 50 MG/1000 MG</t>
  </si>
  <si>
    <t>POR TBL FLM 60</t>
  </si>
  <si>
    <t>EUPHYLLIN CR N 200</t>
  </si>
  <si>
    <t>200MG CPS PRO 50</t>
  </si>
  <si>
    <t>EUTHYROX 112 MIKROGRAMŮ</t>
  </si>
  <si>
    <t>POR TBL NOB 100X112RG II</t>
  </si>
  <si>
    <t>EUTHYROX 50</t>
  </si>
  <si>
    <t>TBL 100X50RG</t>
  </si>
  <si>
    <t>FERRLECIT</t>
  </si>
  <si>
    <t>INJ SOL 6X5ML/62.5MG</t>
  </si>
  <si>
    <t>FERRO-FOLGAMMA</t>
  </si>
  <si>
    <t>POR CPS MOL 100</t>
  </si>
  <si>
    <t>FLIXOTIDE 250 INHALER N</t>
  </si>
  <si>
    <t>INH SUS PSS60X250RG</t>
  </si>
  <si>
    <t>FLUMAZENIL KABI 0,1 mg/ml- MIMOŘÁDNÝ DOVOZ!!!</t>
  </si>
  <si>
    <t>inj.sol.5x5ml</t>
  </si>
  <si>
    <t>FOKUSIN</t>
  </si>
  <si>
    <t>POR CPS RDR 90X0.4MG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</si>
  <si>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</si>
  <si>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</si>
  <si>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</si>
  <si>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</si>
  <si>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</si>
  <si>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</si>
  <si>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</si>
  <si>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</si>
  <si>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FURORESE 125</t>
  </si>
  <si>
    <t>TBL 100X125MG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</si>
  <si>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</si>
  <si>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</si>
  <si>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</si>
  <si>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</si>
  <si>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</si>
  <si>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</si>
  <si>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GLUKÓZA 10 BRAUN</t>
  </si>
  <si>
    <t>INF SOL 10X500ML-PE</t>
  </si>
  <si>
    <t>GLUKÓZA 5 BRAUN</t>
  </si>
  <si>
    <t>INF SOL 20X100ML-PE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</si>
  <si>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</si>
  <si>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</si>
  <si>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</si>
  <si>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</si>
  <si>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</si>
  <si>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</si>
  <si>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</si>
  <si>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</si>
  <si>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HERPESIN 400</t>
  </si>
  <si>
    <t>POR TBL NOB 25X400MG</t>
  </si>
  <si>
    <t>Herpesin krém 1x2g 5%</t>
  </si>
  <si>
    <t>HIRUDOID</t>
  </si>
  <si>
    <t>DRM CRM 1X40GM</t>
  </si>
  <si>
    <t>DRM GEL 1X40GM</t>
  </si>
  <si>
    <t>HIRUDOID FORTE</t>
  </si>
  <si>
    <t>HUMULIN N 100 M.J./ML</t>
  </si>
  <si>
    <t>INJ 1X10ML/1KU</t>
  </si>
  <si>
    <t>HUMULIN R 100 M.J./ML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</si>
  <si>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</si>
  <si>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</si>
  <si>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</si>
  <si>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</si>
  <si>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</si>
  <si>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</si>
  <si>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CHLORID SODNÝ 0,9% BRAUN</t>
  </si>
  <si>
    <t>INF SOL 20X100MLPELAH</t>
  </si>
  <si>
    <t>INF SOL 10X250MLPELAH</t>
  </si>
  <si>
    <t>INF SOL 10X500MLPELAH</t>
  </si>
  <si>
    <t>INF SOL 10X1000MLPLAH</t>
  </si>
  <si>
    <t>INJ SOL 100X10ML II</t>
  </si>
  <si>
    <t>IBALGIN 400 (IBUPROFEN 400)</t>
  </si>
  <si>
    <t>TBL OBD 100X400MG</t>
  </si>
  <si>
    <t>IBALGIN KRÉM 100G</t>
  </si>
  <si>
    <t xml:space="preserve">DRM CRM 1X100GM </t>
  </si>
  <si>
    <t>IBALGIN KRÉM 50G</t>
  </si>
  <si>
    <t>DRM CRM 1X50GM</t>
  </si>
  <si>
    <t>INDAP</t>
  </si>
  <si>
    <t>CPS 30X2.5MG</t>
  </si>
  <si>
    <t>ISOKET LOSUNG 0.1% PRO INFUS.</t>
  </si>
  <si>
    <t>INJ PRO INF 10X10ML</t>
  </si>
  <si>
    <t>KALIUMCHLORID 7.45% BRAUN</t>
  </si>
  <si>
    <t>INF CNC SOL 20X100ML</t>
  </si>
  <si>
    <t>KALNORMIN</t>
  </si>
  <si>
    <t>POR TBL PRO 30X1GM</t>
  </si>
  <si>
    <t>KANAVIT</t>
  </si>
  <si>
    <t>INJ 5X1ML/10MG</t>
  </si>
  <si>
    <t>GTT 1X5ML 20MG/ML</t>
  </si>
  <si>
    <t>KAPIDIN 10 MG</t>
  </si>
  <si>
    <t>POR TBL FLM 30X10MG</t>
  </si>
  <si>
    <t>KL BALS.VISNEVSKI 100G</t>
  </si>
  <si>
    <t>KL ETHANOL.C.BENZINO 150G</t>
  </si>
  <si>
    <t>KL ETHER 180G</t>
  </si>
  <si>
    <t>KL SOL.METHYLROS.CHL.1% 100G</t>
  </si>
  <si>
    <t>KL TBL MAGN.LACT 0,5G+B6 0,02G, 100TBL</t>
  </si>
  <si>
    <t>KREON 10 000</t>
  </si>
  <si>
    <t>10000U CPS ETD 20</t>
  </si>
  <si>
    <t>Lactobacillus acidophil.cps.75 bez laktózy</t>
  </si>
  <si>
    <t>LETROX 50</t>
  </si>
  <si>
    <t>POR TBL NOB 100X50RG II</t>
  </si>
  <si>
    <t>LEXAURIN 3</t>
  </si>
  <si>
    <t>3MG TBL NOB 30</t>
  </si>
  <si>
    <t>LOCOID 0,1%</t>
  </si>
  <si>
    <t>CRM 1X30GM 0.1%</t>
  </si>
  <si>
    <t xml:space="preserve">LOCOID 0,1% 1MG/G </t>
  </si>
  <si>
    <t>UNG 30G</t>
  </si>
  <si>
    <t>LOCOID 0,1% LOTION</t>
  </si>
  <si>
    <t>1MG/ML DRM SOL 30ML</t>
  </si>
  <si>
    <t>LOKREN 20 MG</t>
  </si>
  <si>
    <t>POR TBL FLM 98X20MG</t>
  </si>
  <si>
    <t>LOPERON CPS</t>
  </si>
  <si>
    <t>POR CPS DUR 10X2MG</t>
  </si>
  <si>
    <t>POR CPS DUR 20X2MG</t>
  </si>
  <si>
    <t>LORADUR</t>
  </si>
  <si>
    <t>POR TBL NOB 50</t>
  </si>
  <si>
    <t>LOZAP 50 ZENTIVA</t>
  </si>
  <si>
    <t>POR TBL FLM 30X50MG</t>
  </si>
  <si>
    <t>MAGNESIUM SULFURICUM BIOTIKA</t>
  </si>
  <si>
    <t>INJ 5X10ML 20%</t>
  </si>
  <si>
    <t>MEDRACET 37,5 MG/325 MG</t>
  </si>
  <si>
    <t>POR TBL NOB 30</t>
  </si>
  <si>
    <t>MESOCAIN</t>
  </si>
  <si>
    <t>INJ 10X10ML 1%</t>
  </si>
  <si>
    <t>GEL 1X20GM</t>
  </si>
  <si>
    <t>MIDAZOLAM ACCORD 5 MG/ML</t>
  </si>
  <si>
    <t>INJ+INF SOL 10X1MLX5MG/ML</t>
  </si>
  <si>
    <t>MONOPOST 50 MIKROGRAMŮ/ML</t>
  </si>
  <si>
    <t>OPH GTT SOL 30X0.2ML/10RG</t>
  </si>
  <si>
    <t>MORPHIN BIOTIKA 1%</t>
  </si>
  <si>
    <t>INJ 10X1ML/10MG</t>
  </si>
  <si>
    <t>NAC AL 600 ŠUMIVÉ TABLETY</t>
  </si>
  <si>
    <t>POR TBL EFF10X600MG</t>
  </si>
  <si>
    <t>POR TBL EFF20X600MG</t>
  </si>
  <si>
    <t>NAKOM MITE</t>
  </si>
  <si>
    <t>NATRIUM CHLORATUM BIOTIKA 10%</t>
  </si>
  <si>
    <t>NEODOLPASSE</t>
  </si>
  <si>
    <t>INF 10X250ML</t>
  </si>
  <si>
    <t>NEUROL 0.25</t>
  </si>
  <si>
    <t>NITRO POHL INFUS.</t>
  </si>
  <si>
    <t>INF 10X10ML/10MG</t>
  </si>
  <si>
    <t>NORADRENALIN LECIVA</t>
  </si>
  <si>
    <t>INJ 5X1ML/1MG</t>
  </si>
  <si>
    <t>NOVALGIN</t>
  </si>
  <si>
    <t>INJ 10X2ML/1000MG</t>
  </si>
  <si>
    <t>TBL OBD 20X500MG</t>
  </si>
  <si>
    <t>INJ 5X5ML/2500MG</t>
  </si>
  <si>
    <t>NOVORAPID 100 U/ML</t>
  </si>
  <si>
    <t>INJ SOL 1X10ML</t>
  </si>
  <si>
    <t>PANCREOLAN FORTE</t>
  </si>
  <si>
    <t>TBL ENT 30X220MG</t>
  </si>
  <si>
    <t>PARACETAMOL KABI 10MG/ML</t>
  </si>
  <si>
    <t>INF SOL 10X100ML/1000MG</t>
  </si>
  <si>
    <t>PARALEN 500</t>
  </si>
  <si>
    <t>POR TBL NOB 12X500MG</t>
  </si>
  <si>
    <t>POR TBL NOB 24X500MG</t>
  </si>
  <si>
    <t>PRADAXA 110 MG</t>
  </si>
  <si>
    <t>POR CPS DUR 60X1X110MG</t>
  </si>
  <si>
    <t>PRADAXA 150 MG</t>
  </si>
  <si>
    <t>POR CPS DUR 60X1X150 MG</t>
  </si>
  <si>
    <t>PREDNISON 20 LECIVA</t>
  </si>
  <si>
    <t>TBL 20X20MG(BLISTR)</t>
  </si>
  <si>
    <t>PREDNISON 5 LECIVA</t>
  </si>
  <si>
    <t>TBL 20X5MG</t>
  </si>
  <si>
    <t>PREGABALIN MYLAN</t>
  </si>
  <si>
    <t>75MG CPS DUR 56</t>
  </si>
  <si>
    <t>PRESTARIUM NEO</t>
  </si>
  <si>
    <t>POR TBL FLM 90X5MG</t>
  </si>
  <si>
    <t>PRESTARIUM NEO COMBI 10 MG/2,5 MG</t>
  </si>
  <si>
    <t>POR TBL FLM 30</t>
  </si>
  <si>
    <t>PRESTARIUM NEO COMBI 5mg/1,25mg</t>
  </si>
  <si>
    <t>PRESTARIUM NEO FORTE</t>
  </si>
  <si>
    <t>POR TBL FLM 90X10MG</t>
  </si>
  <si>
    <t>PROPOFOL 1% MCT/LCT FRESENIUS</t>
  </si>
  <si>
    <t>INJ EML 5X20ML</t>
  </si>
  <si>
    <t>INJ EML 10X50ML</t>
  </si>
  <si>
    <t>PYRIDOXIN LECIVA</t>
  </si>
  <si>
    <t>INJ 5X1ML 50MG</t>
  </si>
  <si>
    <t>RINGERFUNDIN B.BRAUN</t>
  </si>
  <si>
    <t>INF SOL 10X500ML PE</t>
  </si>
  <si>
    <t>INF SOL10X1000ML PE</t>
  </si>
  <si>
    <t>RINGERUV ROZTOK BRAUN</t>
  </si>
  <si>
    <t>INF 10X500ML(LDPE)</t>
  </si>
  <si>
    <t>RIVODARON 200</t>
  </si>
  <si>
    <t>POR TBL NOB 60X200MG</t>
  </si>
  <si>
    <t>POR TBL NOB 30X200MG</t>
  </si>
  <si>
    <t>RIVOTRIL 2 MG</t>
  </si>
  <si>
    <t>TBL 30X2MG</t>
  </si>
  <si>
    <t>RORENDO ORO TAB 1 MG</t>
  </si>
  <si>
    <t>POR TBL DIS 30X1MG</t>
  </si>
  <si>
    <t>ROSUMOP 20 MG</t>
  </si>
  <si>
    <t>POR TBL FLM 100X20MG</t>
  </si>
  <si>
    <t>ROSUMOP 40 MG</t>
  </si>
  <si>
    <t>POR TBL FLM 30X40MG</t>
  </si>
  <si>
    <t>ROWATINEX</t>
  </si>
  <si>
    <t>GTT 1X10ML</t>
  </si>
  <si>
    <t>SIOFOR 1000</t>
  </si>
  <si>
    <t>POR TBL FLM 60X1000MG</t>
  </si>
  <si>
    <t>SIOFOR 500</t>
  </si>
  <si>
    <t>TBL OBD 60X500MG</t>
  </si>
  <si>
    <t>SIOFOR 850MG</t>
  </si>
  <si>
    <t>TBL FLM 60x850MG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</si>
  <si>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</si>
  <si>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</si>
  <si>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</si>
  <si>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</si>
  <si>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</si>
  <si>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</si>
  <si>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SORTIS 80 MG</t>
  </si>
  <si>
    <t>POR TBL FLM 30X80MG</t>
  </si>
  <si>
    <t>SPECIES UROLOGICAE PLANTA LEROS</t>
  </si>
  <si>
    <t>SPC 20X1.5GM(SÁČKY)</t>
  </si>
  <si>
    <t>STACYL 100 MG ENTEROSOLVENTNÍ TABLETY</t>
  </si>
  <si>
    <t>POR TBL ENT 60X100MG I</t>
  </si>
  <si>
    <t>POR TBL ENT 100X100MG I</t>
  </si>
  <si>
    <t>SUFENTANIL TORREX 5 MCG/ML</t>
  </si>
  <si>
    <t>INJ SOL 5X10ML/50RG</t>
  </si>
  <si>
    <t>SUPPOSITORIA GLYCERINI LECIVA</t>
  </si>
  <si>
    <t>SUP 10X2.35GM</t>
  </si>
  <si>
    <t>SUPPOSITORIA GLYCERINI LÉČIVA</t>
  </si>
  <si>
    <t>SUP 10X2,06G</t>
  </si>
  <si>
    <t>SYNTOSTIGMIN</t>
  </si>
  <si>
    <t>INJ 10X1ML/0.5MG</t>
  </si>
  <si>
    <t>TANTUM VERDE</t>
  </si>
  <si>
    <t>1,5MG/ML GGR 240 ML</t>
  </si>
  <si>
    <t>TELMISARTAN SANDOZ 80 MG</t>
  </si>
  <si>
    <t>POR TBL NOB 30X80MG</t>
  </si>
  <si>
    <t>TELMISARTAN/HYDROCHLOROTHIAZID SANDOZ 80 MG/12,5 M</t>
  </si>
  <si>
    <t>TENAXUM</t>
  </si>
  <si>
    <t>POR TBL NOB 90X1MG</t>
  </si>
  <si>
    <t>TIAPRIDAL</t>
  </si>
  <si>
    <t>POR TBLNOB 50X100MG</t>
  </si>
  <si>
    <t>INJ SOL 12X2ML/100MG</t>
  </si>
  <si>
    <t>TORECAN</t>
  </si>
  <si>
    <t>INJ 5X1ML/6.5MG</t>
  </si>
  <si>
    <t>TRIPLIXAM 10 MG/2,5 MG/10 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</si>
  <si>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</si>
  <si>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</si>
  <si>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</si>
  <si>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</si>
  <si>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</si>
  <si>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</si>
  <si>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</si>
  <si>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TULIP 20 MG POTAHOVANÉ TABLETY</t>
  </si>
  <si>
    <t>POR TBL FLM 90X20MG</t>
  </si>
  <si>
    <t>TULIP 40 MG</t>
  </si>
  <si>
    <t>POR TBL FLM 90X40MG</t>
  </si>
  <si>
    <t>VALSACOR 320 MG</t>
  </si>
  <si>
    <t>POR TBL FLM 28X320MG</t>
  </si>
  <si>
    <t>VASOCARDIN 50</t>
  </si>
  <si>
    <t>POR TBL NOB 50X50MG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</si>
  <si>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</si>
  <si>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</si>
  <si>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</si>
  <si>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</si>
  <si>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</si>
  <si>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</si>
  <si>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</si>
  <si>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</si>
  <si>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VERTIMED</t>
  </si>
  <si>
    <t>8MG TBL NOB 100</t>
  </si>
  <si>
    <t>VESSEL DUE F</t>
  </si>
  <si>
    <t>250SU CPS MOL 50</t>
  </si>
  <si>
    <t>VITAMIN B12 LECIVA 1000RG</t>
  </si>
  <si>
    <t>INJ 5X1ML/1000RG</t>
  </si>
  <si>
    <t>Vitar Soda tbl.150</t>
  </si>
  <si>
    <t>neleč.</t>
  </si>
  <si>
    <t>WARFARIN</t>
  </si>
  <si>
    <t>TBL 100X5MG</t>
  </si>
  <si>
    <t>TBL 100X3MG</t>
  </si>
  <si>
    <t>XADOS 20 MG TABLETY</t>
  </si>
  <si>
    <t>POR TBL NOB 50X20MG</t>
  </si>
  <si>
    <t>ZODAC</t>
  </si>
  <si>
    <t>TBL OBD 60X10MG</t>
  </si>
  <si>
    <t>ZOLPIDEM MYLAN</t>
  </si>
  <si>
    <t>POR TBL FLM 50X10MG</t>
  </si>
  <si>
    <t>ZOXON 4</t>
  </si>
  <si>
    <t>POR TBL NOB 90X4MG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</si>
  <si>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</si>
  <si>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</si>
  <si>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</si>
  <si>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</si>
  <si>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</si>
  <si>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</si>
  <si>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</si>
  <si>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5X2000ML</t>
  </si>
  <si>
    <t>OLICLINOMEL N8-800</t>
  </si>
  <si>
    <t>INF EML4X2000ML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</si>
  <si>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</si>
  <si>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</si>
  <si>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</si>
  <si>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</si>
  <si>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</si>
  <si>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</si>
  <si>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NUTRIDRINK CREME S PŘÍCHUTÍ BANÁNOVOU</t>
  </si>
  <si>
    <t>POR SOL 4X125GM</t>
  </si>
  <si>
    <t>NUTRIDRINK S PŘÍCHUTÍ BANÁNOVOU</t>
  </si>
  <si>
    <t>PreOp 4x200ml</t>
  </si>
  <si>
    <t>PROTIFAR</t>
  </si>
  <si>
    <t>POR PLV SOL 1X225GM</t>
  </si>
  <si>
    <t>léky - antibiotika (LEK)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</si>
  <si>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</si>
  <si>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</si>
  <si>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</si>
  <si>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</si>
  <si>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</si>
  <si>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</si>
  <si>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</si>
  <si>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</si>
  <si>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</si>
  <si>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</si>
  <si>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</si>
  <si>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</si>
  <si>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</si>
  <si>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</si>
  <si>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</si>
  <si>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</si>
  <si>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</si>
  <si>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BELOGENT MAST</t>
  </si>
  <si>
    <t>UNG 1X30GM</t>
  </si>
  <si>
    <t>BISEPTOL 120</t>
  </si>
  <si>
    <t>TBL 20X120MG</t>
  </si>
  <si>
    <t>BISEPTOL 480</t>
  </si>
  <si>
    <t>INJ 10X5ML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</si>
  <si>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</si>
  <si>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</si>
  <si>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</si>
  <si>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</si>
  <si>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</si>
  <si>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</si>
  <si>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</si>
  <si>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</si>
  <si>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DEOXYMYKOIN</t>
  </si>
  <si>
    <t>TBL 10X100MG</t>
  </si>
  <si>
    <t>DOXYHEXAL TABS</t>
  </si>
  <si>
    <t>EREMFAT I.V. 600 MG</t>
  </si>
  <si>
    <t>INJ PLV SOL 1X600MG</t>
  </si>
  <si>
    <t>FRAMYKOIN</t>
  </si>
  <si>
    <t>UNG 1X10GM</t>
  </si>
  <si>
    <t>FUROLIN TABLETY</t>
  </si>
  <si>
    <t>POR TBL NOB 30X100MG</t>
  </si>
  <si>
    <t xml:space="preserve">Gentamicin B.Braun 1mg/ml </t>
  </si>
  <si>
    <t>inf.sol.20 x 80 ml</t>
  </si>
  <si>
    <t>KLACID 500</t>
  </si>
  <si>
    <t>POR TBL FLM 14X500MG</t>
  </si>
  <si>
    <t>KLACID I.V.</t>
  </si>
  <si>
    <t>INF PLV SOL 1X500MG</t>
  </si>
  <si>
    <t>OFLOXIN INF</t>
  </si>
  <si>
    <t>INF SOL 10X100ML</t>
  </si>
  <si>
    <t>PAMYCON NA PŘÍPRAVU KAPEK</t>
  </si>
  <si>
    <t>DRM PLV SOL 1X1LAH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</si>
  <si>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</si>
  <si>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</si>
  <si>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</si>
  <si>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</si>
  <si>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</si>
  <si>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</si>
  <si>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</si>
  <si>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</si>
  <si>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</si>
  <si>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</si>
  <si>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</si>
  <si>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</si>
  <si>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</si>
  <si>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</si>
  <si>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</si>
  <si>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</si>
  <si>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</si>
  <si>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</si>
  <si>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</si>
  <si>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</si>
  <si>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</si>
  <si>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IMAZOL KRÉMPASTA</t>
  </si>
  <si>
    <t>10MG/G DRM PST 1X30G</t>
  </si>
  <si>
    <t>IMAZOL PLUS</t>
  </si>
  <si>
    <t>DRM CRM 1X30GM</t>
  </si>
  <si>
    <t>PROKANAZOL</t>
  </si>
  <si>
    <t>POR CPS DUR28X100MG</t>
  </si>
  <si>
    <t>KL AQUA PURIF. KUL., FAG. 1 kg</t>
  </si>
  <si>
    <t>10% GLUCOSE IN WATER FOR INJECTION FRESENIUS</t>
  </si>
  <si>
    <t>100MG/ML INF SOL 1X500ML II</t>
  </si>
  <si>
    <t>ADRENALIN LECIVA</t>
  </si>
  <si>
    <t>AGAPURIN</t>
  </si>
  <si>
    <t>INJ 5X5ML/100MG</t>
  </si>
  <si>
    <t>POR TBL NOB 90X10MG</t>
  </si>
  <si>
    <t>ALMIRAL</t>
  </si>
  <si>
    <t>INJ 10X3ML/75MG</t>
  </si>
  <si>
    <t>ANESIA 10MG/ML</t>
  </si>
  <si>
    <t>INJ+INF EML 1X100ML</t>
  </si>
  <si>
    <t>APO-DICLO SR 100</t>
  </si>
  <si>
    <t>POR TBL RET 100X100MG</t>
  </si>
  <si>
    <t>INF 1X500ML</t>
  </si>
  <si>
    <t>ARDEAELYTOSOL L-ARGININCHL.21%</t>
  </si>
  <si>
    <t>ARDEAELYTOSOL NA.HYDR.CARB.8.4%</t>
  </si>
  <si>
    <t>INF 1X200ML</t>
  </si>
  <si>
    <t>ARDEAELYTOSOL NA.HYDR.FOSF.8.7%</t>
  </si>
  <si>
    <t>ARDEANUTRISOL G 40</t>
  </si>
  <si>
    <t>400G/L INF SOL 20X80ML</t>
  </si>
  <si>
    <t>ARDEAOSMOSOL MA 20</t>
  </si>
  <si>
    <t>200G/L INF SOL 10X200ML</t>
  </si>
  <si>
    <t>ARDUAN</t>
  </si>
  <si>
    <t>INJ SIC 25X4MG+2ML</t>
  </si>
  <si>
    <t>ASICORD 1MG/ML KONCENTRÁT PRO INFUZNÍ ROZTOK</t>
  </si>
  <si>
    <t>INF CNC SOL 10X10ML/10MG</t>
  </si>
  <si>
    <t>ATROPIN BIOTIKA 0.5MG</t>
  </si>
  <si>
    <t>BETADINE - zelená</t>
  </si>
  <si>
    <t>TBL RET 28X25MG</t>
  </si>
  <si>
    <t>POR TBL NOB 28X480MG</t>
  </si>
  <si>
    <t>POR TBL FLM 30X5MG</t>
  </si>
  <si>
    <t>CALCIUM RESONIUM</t>
  </si>
  <si>
    <t>POR+RCT PLV SUS 300GM</t>
  </si>
  <si>
    <t>CALYPSOL</t>
  </si>
  <si>
    <t>INJ 5X10ML/500MG</t>
  </si>
  <si>
    <t>CARDILAN</t>
  </si>
  <si>
    <t>INJ 10X10ML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</si>
  <si>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</si>
  <si>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</si>
  <si>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</si>
  <si>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</si>
  <si>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</si>
  <si>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</si>
  <si>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</si>
  <si>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</si>
  <si>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</si>
  <si>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CODEIN SLOVAKOFARMA 15MG</t>
  </si>
  <si>
    <t>TBL 10X15MG-BLISTR</t>
  </si>
  <si>
    <t>DEPAKINE</t>
  </si>
  <si>
    <t>INJ PSO LQF 4X4ML/400MG</t>
  </si>
  <si>
    <t>INF CNC SOL 25X2ML</t>
  </si>
  <si>
    <t>DICYNONE 250</t>
  </si>
  <si>
    <t>INJ SOL 4X2ML/250MG</t>
  </si>
  <si>
    <t>DIMEXOL</t>
  </si>
  <si>
    <t>TBL 30X200MG</t>
  </si>
  <si>
    <t>INJ 10X2ML</t>
  </si>
  <si>
    <t>DONEPEZIL MYLAN 5 MG POTAHOVANÉ TABLETY</t>
  </si>
  <si>
    <t>POR TBL FLM 28X5MG</t>
  </si>
  <si>
    <t>667MG/ML POR SOL 1X200ML HDP</t>
  </si>
  <si>
    <t>DZ OCTENISEPT 250 ml</t>
  </si>
  <si>
    <t>sprej</t>
  </si>
  <si>
    <t>DZ TRIXO 500 ML</t>
  </si>
  <si>
    <t>ELICEA 20 MG</t>
  </si>
  <si>
    <t>POR TBL FLM 28X20MG</t>
  </si>
  <si>
    <t>ENAP 5MG</t>
  </si>
  <si>
    <t>EPHEDRIN BIOTIKA</t>
  </si>
  <si>
    <t>INJ SOL 10X1ML/50MG</t>
  </si>
  <si>
    <t>ESMERON INJ.SOL.10X5ML</t>
  </si>
  <si>
    <t>ESMOCARD LYO</t>
  </si>
  <si>
    <t>2500MG INF PLV CSL 1</t>
  </si>
  <si>
    <t>ESSENTIALE FORTE N</t>
  </si>
  <si>
    <t>POR CPS DUR 50</t>
  </si>
  <si>
    <t>EUPHYLLIN CR N 300</t>
  </si>
  <si>
    <t>POR CPS PRO 50X300MG</t>
  </si>
  <si>
    <t>EXACYL</t>
  </si>
  <si>
    <t>INJ 5X5ML/500MG</t>
  </si>
  <si>
    <t>FURON</t>
  </si>
  <si>
    <t>TBL 50X40MG</t>
  </si>
  <si>
    <t>GELASPAN 4% EBI20x500 ml</t>
  </si>
  <si>
    <t>INF SOL20X500ML VAK</t>
  </si>
  <si>
    <t>GERATAM 3 G</t>
  </si>
  <si>
    <t>INJ SOL 4X15ML/3GM</t>
  </si>
  <si>
    <t>INF SOL 10X250ML-PE</t>
  </si>
  <si>
    <t>HALOPERIDOL</t>
  </si>
  <si>
    <t>INJ 5X1ML/5MG</t>
  </si>
  <si>
    <t>POR CPS ETD 28X20MG</t>
  </si>
  <si>
    <t>INJ PROCAINII CHLORATI 0,2% ARD 10x500ml</t>
  </si>
  <si>
    <t>2MG/ML INJ SOL 10X500ML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</si>
  <si>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</si>
  <si>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</si>
  <si>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</si>
  <si>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</si>
  <si>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</si>
  <si>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</si>
  <si>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</si>
  <si>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</si>
  <si>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</si>
  <si>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</si>
  <si>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</si>
  <si>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</si>
  <si>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</si>
  <si>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</si>
  <si>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ISOKET SPRAY</t>
  </si>
  <si>
    <t>SPR 1X12.4GM(=15ML)</t>
  </si>
  <si>
    <t>KALIUM CHLORATUM BIOMEDICA</t>
  </si>
  <si>
    <t>POR TBLFLM100X500MG</t>
  </si>
  <si>
    <t>KL ETHER LÉKOPISNÝ  500ml/357g</t>
  </si>
  <si>
    <t>KL ETHER LÉKOPISNÝ 1000 ml Fagron, Kulich</t>
  </si>
  <si>
    <t>UN 1155</t>
  </si>
  <si>
    <t>KL PRIPRAVEK</t>
  </si>
  <si>
    <t>KL UNGUENTUM</t>
  </si>
  <si>
    <t>Klysma salinické 135ml</t>
  </si>
  <si>
    <t>LETROX 100</t>
  </si>
  <si>
    <t>POR TBL NOB 100X100RG II</t>
  </si>
  <si>
    <t>LETROX 125</t>
  </si>
  <si>
    <t>POR TBL NOB 100X125MCG</t>
  </si>
  <si>
    <t>LIDOCAIN EGIS 10 %</t>
  </si>
  <si>
    <t>DRM SPR SOL 1X38GM</t>
  </si>
  <si>
    <t>MEGACE 160 MG</t>
  </si>
  <si>
    <t>POR TBL NOB 30X160MG</t>
  </si>
  <si>
    <t>INJ+INF SOL 10X3MLX5MG/ML</t>
  </si>
  <si>
    <t>MS NATR.HYDROGENOCARB.SOL.8,4%  ZÁS.</t>
  </si>
  <si>
    <t>Ardeapharma</t>
  </si>
  <si>
    <t>MUCOSOLVAN</t>
  </si>
  <si>
    <t>POR GTT SOL+INH SOL 60ML</t>
  </si>
  <si>
    <t>MULTIBIC BEZ DRASLÍKU</t>
  </si>
  <si>
    <t>HFL SOL 2X5000ML</t>
  </si>
  <si>
    <t>NEUROL 0.5</t>
  </si>
  <si>
    <t>POR TBL NOB30X0.5MG</t>
  </si>
  <si>
    <t>NORADRENALIN LÉČIVA</t>
  </si>
  <si>
    <t>IVN INF CNC SOL 5X5ML</t>
  </si>
  <si>
    <t>NOVOSEVEN 100 KIU (2 MG)</t>
  </si>
  <si>
    <t>INJ PSO LQF 2MG</t>
  </si>
  <si>
    <t>ONDANSETRON B. BRAUN 2 MG/ML</t>
  </si>
  <si>
    <t>INJ SOL 20X4ML/8MG LDPE</t>
  </si>
  <si>
    <t>OPHTHALMO-AZULEN</t>
  </si>
  <si>
    <t>UNG OPH 1X5GM</t>
  </si>
  <si>
    <t>PAMBA</t>
  </si>
  <si>
    <t>INJ SOL 5X5ML/50MG</t>
  </si>
  <si>
    <t>INJ EML 10X100ML</t>
  </si>
  <si>
    <t xml:space="preserve">PROTAMIN MEDA AMPULLEN </t>
  </si>
  <si>
    <t>INJ 5X5ML/5KU</t>
  </si>
  <si>
    <t>RAPIFEN</t>
  </si>
  <si>
    <t>INJ 5X2ML</t>
  </si>
  <si>
    <t>REMESTYP 1.0</t>
  </si>
  <si>
    <t>INJ 5X10ML/1MG</t>
  </si>
  <si>
    <t>RIVOTRIL</t>
  </si>
  <si>
    <t>INJ 5X1ML/1MG+SOLV.</t>
  </si>
  <si>
    <t>RIVOTRIL 0.5 MG</t>
  </si>
  <si>
    <t>TBL 50X0.5MG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</si>
  <si>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</si>
  <si>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</si>
  <si>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</si>
  <si>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</si>
  <si>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</si>
  <si>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</si>
  <si>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1X500MG+8ML</t>
  </si>
  <si>
    <t>INJ SIC 1X250MG+4ML</t>
  </si>
  <si>
    <t>TBL FLM 60X320MG/60MG</t>
  </si>
  <si>
    <t>SPIRIVA RESPIMAT 2,5 MIKROGRAMU</t>
  </si>
  <si>
    <t>INH SOL 1X60DÁV</t>
  </si>
  <si>
    <t>SUFENTANIL TORREX 50 MCG/ML</t>
  </si>
  <si>
    <t>INJ SOL 5X5ML/250RG</t>
  </si>
  <si>
    <t>SUXAMETHONIUM CHLORID VUAB 100MG</t>
  </si>
  <si>
    <t>INJ/INF PLV SOL 1x100MG</t>
  </si>
  <si>
    <t>SYNTOPHYLLIN</t>
  </si>
  <si>
    <t>INJ 5X10ML/240MG</t>
  </si>
  <si>
    <t>THIOCTACID 600 T</t>
  </si>
  <si>
    <t>INJ SOL 5X24ML/600MG</t>
  </si>
  <si>
    <t>THYROZOL 10</t>
  </si>
  <si>
    <t>TBL OBD 50X10MG</t>
  </si>
  <si>
    <t>TRACRIUM 50</t>
  </si>
  <si>
    <t>INJ 5X5ML/50MG</t>
  </si>
  <si>
    <t>TRACUTIL</t>
  </si>
  <si>
    <t>INF 5X10ML</t>
  </si>
  <si>
    <t>TRANEXAMIC ACID ACCORD</t>
  </si>
  <si>
    <t>100MG/ML INJ SOL 5X5ML I</t>
  </si>
  <si>
    <t>VENTER</t>
  </si>
  <si>
    <t>TBL 50X1GM</t>
  </si>
  <si>
    <t>VOLULYTE 6%</t>
  </si>
  <si>
    <t>INF SOL 20X500ML</t>
  </si>
  <si>
    <t>TBL OBD 30X10MG</t>
  </si>
  <si>
    <t>AMINOPLASMAL B.BRAUN 10%</t>
  </si>
  <si>
    <t>INF SOL 10X500ML</t>
  </si>
  <si>
    <t>AMINOPLASMAL B.BRAUN 5% E</t>
  </si>
  <si>
    <t>NEPHROTECT</t>
  </si>
  <si>
    <t>NUTRIFLEX OMEGA SPECIAL</t>
  </si>
  <si>
    <t>INF EML 5X1250ML</t>
  </si>
  <si>
    <t xml:space="preserve">Nutricomp Glutamine Plus MB 500ml </t>
  </si>
  <si>
    <t>NUTRIDRINK BALÍČEK 5+1</t>
  </si>
  <si>
    <t>POR SOL 6X200ML</t>
  </si>
  <si>
    <t>NUTRIDRINK COMPACT NEUTRAL</t>
  </si>
  <si>
    <t>POR SOL 4X125ML</t>
  </si>
  <si>
    <t>NUTRIDRINK CREME S PŘÍCHUTÍ ČOKOLÁDOVOU</t>
  </si>
  <si>
    <t>NUTRIDRINK CREME S PŘÍCHUTÍ VANILKOVOU</t>
  </si>
  <si>
    <t>NUTRIDRINK JUICE STYLE S PŘÍCHUTÍ JABLEČNOU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</si>
  <si>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</si>
  <si>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</si>
  <si>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</si>
  <si>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</si>
  <si>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</si>
  <si>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</si>
  <si>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</si>
  <si>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</si>
  <si>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</si>
  <si>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</si>
  <si>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</si>
  <si>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</si>
  <si>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</si>
  <si>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</si>
  <si>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</si>
  <si>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OCPLEX</t>
  </si>
  <si>
    <t>500IU INF PSO LQF 1+1X20ML</t>
  </si>
  <si>
    <t>1000IU INF PSO LQF 1+1X40ML</t>
  </si>
  <si>
    <t>léky - trombolýza (LEK)</t>
  </si>
  <si>
    <t>ACTILYSE 50MG</t>
  </si>
  <si>
    <t>INJ SIC 1X50MG+50ML</t>
  </si>
  <si>
    <t>CEFTAZIDIM KABI 2 GM</t>
  </si>
  <si>
    <t>INJ+INF PLV SOL 10X2GM</t>
  </si>
  <si>
    <t>CEFTRIAXON KABI 2 G</t>
  </si>
  <si>
    <t>INF PLV SOL 10X2GM</t>
  </si>
  <si>
    <t>COLOMYCIN INJEKCE 1 000 000 MEZINÁRODNÍCH JEDNOTEK</t>
  </si>
  <si>
    <t>1000000IU INJ PLV SOL/SOL NEB 10X1MIU</t>
  </si>
  <si>
    <t>PLV ADS 1X20GM</t>
  </si>
  <si>
    <t>METRONIDAZOL 500MG BRAUN</t>
  </si>
  <si>
    <t>INJ 10X100ML(LDPE)</t>
  </si>
  <si>
    <t>PIPERACILLIN/TAZOBACTAM MYLAN</t>
  </si>
  <si>
    <t xml:space="preserve">INF PLV SOL 1x4G/500MG </t>
  </si>
  <si>
    <t>TOBREX</t>
  </si>
  <si>
    <t>GTT OPH 5ML 3MG/1ML</t>
  </si>
  <si>
    <t>TYGACIL 50 MG</t>
  </si>
  <si>
    <t>INF PLV SOL 10X50MG/5ML</t>
  </si>
  <si>
    <t>CANESTEN KRÉM</t>
  </si>
  <si>
    <t>CRM 1X20GM/200MG</t>
  </si>
  <si>
    <t>INJ 50X5ML</t>
  </si>
  <si>
    <t>APAURIN</t>
  </si>
  <si>
    <t>INJ 10X2ML/10MG</t>
  </si>
  <si>
    <t>APO-IBUPROFEN 400 MG</t>
  </si>
  <si>
    <t>POR TBL FLM 100X400MG</t>
  </si>
  <si>
    <t>DZ OCTENISEPT 1 l</t>
  </si>
  <si>
    <t>ECOLAV Výplach očí 100ml</t>
  </si>
  <si>
    <t>100 ml</t>
  </si>
  <si>
    <t>FYZIOLOGICKÝ ROZTOK VIAFLO</t>
  </si>
  <si>
    <t>INF SOL 10X1000ML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</si>
  <si>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</si>
  <si>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</si>
  <si>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</si>
  <si>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</si>
  <si>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</si>
  <si>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</si>
  <si>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</si>
  <si>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MS HYDROG.PEROX. 3% 1000g</t>
  </si>
  <si>
    <t>LEKOPTIN</t>
  </si>
  <si>
    <t>INJ 50X2ML/5MG</t>
  </si>
  <si>
    <t>MARCAINE 0.5%</t>
  </si>
  <si>
    <t>INJ SOL5X20ML/100MG</t>
  </si>
  <si>
    <t>OPHTHALMO-SEPTONEX</t>
  </si>
  <si>
    <t>PLASMALYTE ROZTOK</t>
  </si>
  <si>
    <t>REMIFENTANIL B. BRAUN 1 MG</t>
  </si>
  <si>
    <t>INJ+INF PLV CSL 5X1MG</t>
  </si>
  <si>
    <t>SEVOFLURANE BAXTER 100 %</t>
  </si>
  <si>
    <t>INH LIQ VAP 1X250ML</t>
  </si>
  <si>
    <t>SOLUTIO THOMAS CUM PROCAINO ARDEAPHARMA</t>
  </si>
  <si>
    <t>INF CNC SOL 20X50ML</t>
  </si>
  <si>
    <t>TACHOSIL</t>
  </si>
  <si>
    <t>DRM SPO 9.5X4.8CM</t>
  </si>
  <si>
    <t>DRM SPO 3.0X2.5CM</t>
  </si>
  <si>
    <t>TETRASPAN 6%</t>
  </si>
  <si>
    <t>THIOPENTAL VALEANT 10x0,5g</t>
  </si>
  <si>
    <t>INJ PLV SOL 10</t>
  </si>
  <si>
    <t>GARAMYCIN SCHWAMM</t>
  </si>
  <si>
    <t>130MG SPO MED 1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</si>
  <si>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</si>
  <si>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</si>
  <si>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</si>
  <si>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</si>
  <si>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</si>
  <si>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</si>
  <si>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</si>
  <si>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</si>
  <si>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</si>
  <si>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</si>
  <si>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</si>
  <si>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</si>
  <si>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</si>
  <si>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</si>
  <si>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</si>
  <si>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</si>
  <si>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</si>
  <si>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</si>
  <si>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</si>
  <si>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</si>
  <si>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</si>
  <si>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C09AA04 - PERINDOPRIL</t>
  </si>
  <si>
    <t>C09AA05 - RAMIPRIL</t>
  </si>
  <si>
    <t>C09BA04 - PERINDOPRIL A DIURETIKA</t>
  </si>
  <si>
    <t>C09CA01 - LOSARTAN</t>
  </si>
  <si>
    <t>C09CA03 - VALSARTAN</t>
  </si>
  <si>
    <t>C09CA07 - TELMISARTAN</t>
  </si>
  <si>
    <t>C09DA07 - TELMISARTAN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</si>
  <si>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</si>
  <si>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</si>
  <si>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</si>
  <si>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</si>
  <si>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</si>
  <si>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</si>
  <si>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</si>
  <si>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</si>
  <si>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</si>
  <si>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</si>
  <si>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</si>
  <si>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</si>
  <si>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</si>
  <si>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</si>
  <si>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</si>
  <si>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M03AC04 - ATRAKURIUM</t>
  </si>
  <si>
    <t>M03AC09 - ROKURONIUM-BROMID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</si>
  <si>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</si>
  <si>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</si>
  <si>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</si>
  <si>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</si>
  <si>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</si>
  <si>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</si>
  <si>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</si>
  <si>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</si>
  <si>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</si>
  <si>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</si>
  <si>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</si>
  <si>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N06AB10 - ESCITALOPRAM</t>
  </si>
  <si>
    <t>N06DA02 - DONEPEZIL</t>
  </si>
  <si>
    <t>R03AC02 - SALBUTAMOL</t>
  </si>
  <si>
    <t>R03BA05 - FLUTIKASON</t>
  </si>
  <si>
    <t>R05CB01 - ACETYLCYSTEIN</t>
  </si>
  <si>
    <t>R05CB06 - AMBROXOL</t>
  </si>
  <si>
    <t>R06AE07 - CETIRIZIN</t>
  </si>
  <si>
    <t>R06AE09 - LEVOCETIRIZIN</t>
  </si>
  <si>
    <t>V06XX - POTRAVINY PRO ZVLÁŠTNÍ LÉKAŘSKÉ ÚČELY (PZLÚ)</t>
  </si>
  <si>
    <t>B01AF02 - APIXABAN</t>
  </si>
  <si>
    <t>C09BX01 - PERINDOPRIL, AMLODIPIN A INDAPAMID</t>
  </si>
  <si>
    <t>N02AJ13 - TRAMADOL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</si>
  <si>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</si>
  <si>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</si>
  <si>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</si>
  <si>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</si>
  <si>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</si>
  <si>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</si>
  <si>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</si>
  <si>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B02BD08 - KOAGULAČNÍ FAKTOR VIIA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</si>
  <si>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</si>
  <si>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</si>
  <si>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</si>
  <si>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</si>
  <si>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</si>
  <si>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</si>
  <si>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</si>
  <si>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</si>
  <si>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214526</t>
  </si>
  <si>
    <t>40MG TBL ENT 100 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</si>
  <si>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</si>
  <si>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</si>
  <si>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</si>
  <si>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</si>
  <si>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</si>
  <si>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</si>
  <si>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</si>
  <si>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</si>
  <si>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</si>
  <si>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</si>
  <si>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A10BB12</t>
  </si>
  <si>
    <t>163085</t>
  </si>
  <si>
    <t>AMARYL</t>
  </si>
  <si>
    <t>B01AA03</t>
  </si>
  <si>
    <t>94113</t>
  </si>
  <si>
    <t>WARFARIN ORION</t>
  </si>
  <si>
    <t>3MG TBL NOB 100</t>
  </si>
  <si>
    <t>94114</t>
  </si>
  <si>
    <t>5MG TBL NOB 100</t>
  </si>
  <si>
    <t>B01AB06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</si>
  <si>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</si>
  <si>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</si>
  <si>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</si>
  <si>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</si>
  <si>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</si>
  <si>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</si>
  <si>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</si>
  <si>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</si>
  <si>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</si>
  <si>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</si>
  <si>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</si>
  <si>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</si>
  <si>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</si>
  <si>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</si>
  <si>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</si>
  <si>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</si>
  <si>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</si>
  <si>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</si>
  <si>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</si>
  <si>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</si>
  <si>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</si>
  <si>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</si>
  <si>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</si>
  <si>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</si>
  <si>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</si>
  <si>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</si>
  <si>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</si>
  <si>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</si>
  <si>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</si>
  <si>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</si>
  <si>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</si>
  <si>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</si>
  <si>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</si>
  <si>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</si>
  <si>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14710</t>
  </si>
  <si>
    <t>C02CA04</t>
  </si>
  <si>
    <t>107794</t>
  </si>
  <si>
    <t>4MG TBL NOB 90</t>
  </si>
  <si>
    <t>C03CA01</t>
  </si>
  <si>
    <t>214036</t>
  </si>
  <si>
    <t>56805</t>
  </si>
  <si>
    <t>40MG TBL NOB 100</t>
  </si>
  <si>
    <t>56809</t>
  </si>
  <si>
    <t>125MG TBL NOB 100</t>
  </si>
  <si>
    <t>C05BA01</t>
  </si>
  <si>
    <t>100304</t>
  </si>
  <si>
    <t>300MG/100G GEL 40G</t>
  </si>
  <si>
    <t>100308</t>
  </si>
  <si>
    <t>300MG/100G CRM 40G</t>
  </si>
  <si>
    <t>100311</t>
  </si>
  <si>
    <t>445MG/100G CRM 40G</t>
  </si>
  <si>
    <t>C07AB02</t>
  </si>
  <si>
    <t>214628</t>
  </si>
  <si>
    <t>50MG TBL NOB 50</t>
  </si>
  <si>
    <t>31536</t>
  </si>
  <si>
    <t>BETALOC ZOK</t>
  </si>
  <si>
    <t>25MG TBL PRO 100</t>
  </si>
  <si>
    <t>45499</t>
  </si>
  <si>
    <t>100MG TBL PRO 30</t>
  </si>
  <si>
    <t>46980</t>
  </si>
  <si>
    <t>BETALOC SR</t>
  </si>
  <si>
    <t>200MG TBL PRO 100</t>
  </si>
  <si>
    <t>58037</t>
  </si>
  <si>
    <t>50MG TBL PRO 30</t>
  </si>
  <si>
    <t>83974</t>
  </si>
  <si>
    <t>1MG/ML INJ SOL 5X5ML</t>
  </si>
  <si>
    <t>C07AB05</t>
  </si>
  <si>
    <t>49910</t>
  </si>
  <si>
    <t>LOKREN</t>
  </si>
  <si>
    <t>20MG TBL FLM 98</t>
  </si>
  <si>
    <t>C07AB07</t>
  </si>
  <si>
    <t>158697</t>
  </si>
  <si>
    <t>5MG TBL FLM 100</t>
  </si>
  <si>
    <t>158711</t>
  </si>
  <si>
    <t>199671</t>
  </si>
  <si>
    <t>BISOPROLOL PMCS</t>
  </si>
  <si>
    <t>2,5MG TBL NOB 30</t>
  </si>
  <si>
    <t>C07AG02</t>
  </si>
  <si>
    <t>102600</t>
  </si>
  <si>
    <t>6,25MG TBL NOB 100</t>
  </si>
  <si>
    <t>102612</t>
  </si>
  <si>
    <t>25MG TBL NOB 100</t>
  </si>
  <si>
    <t>C08CA01</t>
  </si>
  <si>
    <t>2945</t>
  </si>
  <si>
    <t>AGEN</t>
  </si>
  <si>
    <t>5MG TBL NOB 30</t>
  </si>
  <si>
    <t>2954</t>
  </si>
  <si>
    <t>10MG TBL NOB 30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</si>
  <si>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</si>
  <si>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</si>
  <si>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</si>
  <si>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</si>
  <si>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</si>
  <si>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</si>
  <si>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</si>
  <si>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</si>
  <si>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</si>
  <si>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</si>
  <si>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</si>
  <si>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</si>
  <si>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</si>
  <si>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</si>
  <si>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</si>
  <si>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</si>
  <si>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C09BA04</t>
  </si>
  <si>
    <t>122690</t>
  </si>
  <si>
    <t>PRESTARIUM NEO COMBI</t>
  </si>
  <si>
    <t>5MG/1,25MG TBL FLM 90(3X30)</t>
  </si>
  <si>
    <t>162008</t>
  </si>
  <si>
    <t>10MG/2,5MG TBL FLM 30</t>
  </si>
  <si>
    <t>162012</t>
  </si>
  <si>
    <t>10MG/2,5MG TBL FLM 90(3X30)</t>
  </si>
  <si>
    <t>C09BX01</t>
  </si>
  <si>
    <t>190958</t>
  </si>
  <si>
    <t>TRIPLIXAM</t>
  </si>
  <si>
    <t>5MG/1,25MG/5MG TBL FLM 30</t>
  </si>
  <si>
    <t>190973</t>
  </si>
  <si>
    <t>10MG/2,5MG/10MG TBL FLM 30</t>
  </si>
  <si>
    <t>C09CA01</t>
  </si>
  <si>
    <t>114065</t>
  </si>
  <si>
    <t>50MG TBL FLM 30 II</t>
  </si>
  <si>
    <t>C09CA03</t>
  </si>
  <si>
    <t>156897</t>
  </si>
  <si>
    <t>VALSACOR</t>
  </si>
  <si>
    <t>320MG TBL FLM 28</t>
  </si>
  <si>
    <t>C09CA07</t>
  </si>
  <si>
    <t>158191</t>
  </si>
  <si>
    <t>TELMISARTAN SANDOZ</t>
  </si>
  <si>
    <t>80MG TBL NOB 30</t>
  </si>
  <si>
    <t>C09DA07</t>
  </si>
  <si>
    <t>189657</t>
  </si>
  <si>
    <t>TELMISARTAN/HYDROCHLOROTHIAZID SANDOZ</t>
  </si>
  <si>
    <t>80MG/12,5MG TBL FLM 30</t>
  </si>
  <si>
    <t>C10AA05</t>
  </si>
  <si>
    <t>122632</t>
  </si>
  <si>
    <t>SORTIS</t>
  </si>
  <si>
    <t>80MG TBL FLM 30</t>
  </si>
  <si>
    <t>148309</t>
  </si>
  <si>
    <t>TULIP</t>
  </si>
  <si>
    <t>40MG TBL FLM 90</t>
  </si>
  <si>
    <t>50318</t>
  </si>
  <si>
    <t>20MG TBL FLM 90X1</t>
  </si>
  <si>
    <t>C10AA07</t>
  </si>
  <si>
    <t>145567</t>
  </si>
  <si>
    <t>ROSUMOP</t>
  </si>
  <si>
    <t>20MG TBL FLM 30</t>
  </si>
  <si>
    <t>145574</t>
  </si>
  <si>
    <t>20MG TBL FLM 100</t>
  </si>
  <si>
    <t>145583</t>
  </si>
  <si>
    <t>40MG TBL FLM 30</t>
  </si>
  <si>
    <t>G04CA02</t>
  </si>
  <si>
    <t>49195</t>
  </si>
  <si>
    <t>0,4MG CPS RDR 90</t>
  </si>
  <si>
    <t>H02AB04</t>
  </si>
  <si>
    <t>9709</t>
  </si>
  <si>
    <t>40MG/ML INJ PSO LQF 40MG+1ML</t>
  </si>
  <si>
    <t>H03AA01</t>
  </si>
  <si>
    <t>147458</t>
  </si>
  <si>
    <t>EUTHYROX</t>
  </si>
  <si>
    <t>112MCG TBL NOB 100 II</t>
  </si>
  <si>
    <t>187425</t>
  </si>
  <si>
    <t>LETROX</t>
  </si>
  <si>
    <t>50MCG TBL NOB 100</t>
  </si>
  <si>
    <t>69189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</si>
  <si>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</si>
  <si>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</si>
  <si>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</si>
  <si>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</si>
  <si>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</si>
  <si>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</si>
  <si>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</si>
  <si>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</si>
  <si>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</si>
  <si>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</si>
  <si>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</si>
  <si>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</si>
  <si>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</si>
  <si>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</si>
  <si>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</si>
  <si>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</si>
  <si>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</si>
  <si>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</si>
  <si>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</si>
  <si>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</si>
  <si>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</si>
  <si>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</si>
  <si>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</si>
  <si>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</si>
  <si>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</si>
  <si>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129836</t>
  </si>
  <si>
    <t>CLINDAMYCIN KABI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</si>
  <si>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</si>
  <si>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</si>
  <si>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</si>
  <si>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</si>
  <si>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</si>
  <si>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</si>
  <si>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</si>
  <si>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</si>
  <si>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</si>
  <si>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</si>
  <si>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</si>
  <si>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</si>
  <si>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</si>
  <si>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</si>
  <si>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</si>
  <si>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</si>
  <si>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</si>
  <si>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</si>
  <si>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</si>
  <si>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</si>
  <si>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</si>
  <si>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</si>
  <si>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</si>
  <si>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N01AH03</t>
  </si>
  <si>
    <t>30779</t>
  </si>
  <si>
    <t>SUFENTANIL TORREX</t>
  </si>
  <si>
    <t>5MCG/ML INJ SOL 5X10ML</t>
  </si>
  <si>
    <t>N01AX10</t>
  </si>
  <si>
    <t>18167</t>
  </si>
  <si>
    <t>10MG/ML INJ/INF EML 5X20ML</t>
  </si>
  <si>
    <t>18172</t>
  </si>
  <si>
    <t>10MG/ML INJ/INF EML 10X50ML</t>
  </si>
  <si>
    <t>187158</t>
  </si>
  <si>
    <t>ANESIA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</si>
  <si>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</si>
  <si>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</si>
  <si>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</si>
  <si>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</si>
  <si>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</si>
  <si>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</si>
  <si>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</si>
  <si>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</si>
  <si>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</si>
  <si>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</si>
  <si>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</si>
  <si>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</si>
  <si>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</si>
  <si>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</si>
  <si>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</si>
  <si>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</si>
  <si>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</si>
  <si>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N03AX16</t>
  </si>
  <si>
    <t>210704</t>
  </si>
  <si>
    <t>N04BA02</t>
  </si>
  <si>
    <t>88498</t>
  </si>
  <si>
    <t>100MG/25MG TBL NOB 100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</si>
  <si>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</si>
  <si>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</si>
  <si>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</si>
  <si>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</si>
  <si>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</si>
  <si>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</si>
  <si>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</si>
  <si>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</si>
  <si>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N05CF02</t>
  </si>
  <si>
    <t>146899</t>
  </si>
  <si>
    <t>10MG TBL FLM 50</t>
  </si>
  <si>
    <t>N06AB04</t>
  </si>
  <si>
    <t>17431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</si>
  <si>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</si>
  <si>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</si>
  <si>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</si>
  <si>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</si>
  <si>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</si>
  <si>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</si>
  <si>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</si>
  <si>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</si>
  <si>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</si>
  <si>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</si>
  <si>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32857</t>
  </si>
  <si>
    <t>600MG TBL EFF 10</t>
  </si>
  <si>
    <t>32858</t>
  </si>
  <si>
    <t>600MG TBL EFF 20</t>
  </si>
  <si>
    <t>R05CB06</t>
  </si>
  <si>
    <t>169211</t>
  </si>
  <si>
    <t>AMBROSAN</t>
  </si>
  <si>
    <t>15MG/5ML SIR 100ML</t>
  </si>
  <si>
    <t>R06AE07</t>
  </si>
  <si>
    <t>5496</t>
  </si>
  <si>
    <t>10MG TBL FLM 60</t>
  </si>
  <si>
    <t>V06XX</t>
  </si>
  <si>
    <t>33220</t>
  </si>
  <si>
    <t>POR SOL 1X225G</t>
  </si>
  <si>
    <t>33339</t>
  </si>
  <si>
    <t>33340</t>
  </si>
  <si>
    <t>33749</t>
  </si>
  <si>
    <t>POR SOL 4X125G</t>
  </si>
  <si>
    <t>33833</t>
  </si>
  <si>
    <t>33936</t>
  </si>
  <si>
    <t>A04AA01</t>
  </si>
  <si>
    <t>187607</t>
  </si>
  <si>
    <t>ONDANSETRON B. BRAUN</t>
  </si>
  <si>
    <t>2MG/ML INJ SOL 20X4ML II</t>
  </si>
  <si>
    <t>215713</t>
  </si>
  <si>
    <t>667G/L POR SOL 1X200ML II</t>
  </si>
  <si>
    <t>213480</t>
  </si>
  <si>
    <t>19000IU/ML INJ SOL ISP 10X0,6ML</t>
  </si>
  <si>
    <t>B02BD08</t>
  </si>
  <si>
    <t>29449</t>
  </si>
  <si>
    <t>NOVOSEVEN</t>
  </si>
  <si>
    <t>2MG(100KIU) INJ PSO LQF 1+1X2,1ML II</t>
  </si>
  <si>
    <t>98219</t>
  </si>
  <si>
    <t>40MG TBL NOB 50</t>
  </si>
  <si>
    <t>32225</t>
  </si>
  <si>
    <t>25MG TBL PRO 28</t>
  </si>
  <si>
    <t>158692</t>
  </si>
  <si>
    <t>5MG TBL FLM 30</t>
  </si>
  <si>
    <t>15379</t>
  </si>
  <si>
    <t>10MG TBL NOB 90</t>
  </si>
  <si>
    <t>101205</t>
  </si>
  <si>
    <t>122685</t>
  </si>
  <si>
    <t>5MG/1,25MG TBL FLM 30</t>
  </si>
  <si>
    <t>94882</t>
  </si>
  <si>
    <t>62,5MG/ML INJ PSO LQF 250MG+4ML</t>
  </si>
  <si>
    <t>9711</t>
  </si>
  <si>
    <t>62,5MG/ML INJ PSO LQF 500MG+8ML</t>
  </si>
  <si>
    <t>169714</t>
  </si>
  <si>
    <t>125MCG TBL NOB 100</t>
  </si>
  <si>
    <t>187427</t>
  </si>
  <si>
    <t>100MCG TBL NOB 100</t>
  </si>
  <si>
    <t>J01AA12</t>
  </si>
  <si>
    <t>26127</t>
  </si>
  <si>
    <t>TYGACIL</t>
  </si>
  <si>
    <t>50MG INF PLV SOL 10</t>
  </si>
  <si>
    <t>141263</t>
  </si>
  <si>
    <t>4G/500MG INF PLV SOL 1</t>
  </si>
  <si>
    <t>J01XD01</t>
  </si>
  <si>
    <t>11592</t>
  </si>
  <si>
    <t>METRONIDAZOL B. BRAUN</t>
  </si>
  <si>
    <t>5MG/ML INF SOL 10X100ML</t>
  </si>
  <si>
    <t>M03AC04</t>
  </si>
  <si>
    <t>42392</t>
  </si>
  <si>
    <t>10MG/ML INJ SOL 5X5ML</t>
  </si>
  <si>
    <t>M03AC09</t>
  </si>
  <si>
    <t>124418</t>
  </si>
  <si>
    <t>ROCURONIUM B. BRAUN</t>
  </si>
  <si>
    <t>10MG/ML INJ/INF SOL 10X5ML</t>
  </si>
  <si>
    <t>125002</t>
  </si>
  <si>
    <t>ESMERON</t>
  </si>
  <si>
    <t>21088</t>
  </si>
  <si>
    <t>50MCG/ML INJ SOL 5X5ML</t>
  </si>
  <si>
    <t>18175</t>
  </si>
  <si>
    <t>10MG/ML INJ/INF EML 10X100ML</t>
  </si>
  <si>
    <t>N03AG01</t>
  </si>
  <si>
    <t>151050</t>
  </si>
  <si>
    <t>400MG/4ML INJ PSO LQF 4+4X4ML</t>
  </si>
  <si>
    <t>6618</t>
  </si>
  <si>
    <t>NEUROL 0,5</t>
  </si>
  <si>
    <t>0,5MG TBL NOB 30</t>
  </si>
  <si>
    <t>127738</t>
  </si>
  <si>
    <t>5MG/ML INJ/INF SOL 10X3ML</t>
  </si>
  <si>
    <t>17425</t>
  </si>
  <si>
    <t>N06AB10</t>
  </si>
  <si>
    <t>134513</t>
  </si>
  <si>
    <t>ELICEA</t>
  </si>
  <si>
    <t>20MG TBL FLM 28</t>
  </si>
  <si>
    <t>N06DA02</t>
  </si>
  <si>
    <t>142150</t>
  </si>
  <si>
    <t>DONEPEZIL MYLAN</t>
  </si>
  <si>
    <t>5MG TBL FLM 28</t>
  </si>
  <si>
    <t>66030</t>
  </si>
  <si>
    <t>R06AE09</t>
  </si>
  <si>
    <t>124343</t>
  </si>
  <si>
    <t>CEZERA</t>
  </si>
  <si>
    <t>5MG TBL FLM 30 I</t>
  </si>
  <si>
    <t>33422</t>
  </si>
  <si>
    <t>NUTRISON ADVANCED DIASON LOW ENERGY</t>
  </si>
  <si>
    <t>33424</t>
  </si>
  <si>
    <t>33530</t>
  </si>
  <si>
    <t>33750</t>
  </si>
  <si>
    <t>33751</t>
  </si>
  <si>
    <t>33855</t>
  </si>
  <si>
    <t>NUTRIDRINK BALÍČEK 5 + 1</t>
  </si>
  <si>
    <t>33859</t>
  </si>
  <si>
    <t>33898</t>
  </si>
  <si>
    <t>N01AF03</t>
  </si>
  <si>
    <t>216673</t>
  </si>
  <si>
    <t>THIOPENTAL VALEANT</t>
  </si>
  <si>
    <t>0,5G INJ PLV SOL 10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</si>
  <si>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</si>
  <si>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</si>
  <si>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</si>
  <si>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</si>
  <si>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</si>
  <si>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</si>
  <si>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</si>
  <si>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</si>
  <si>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</si>
  <si>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</si>
  <si>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</si>
  <si>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</si>
  <si>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</si>
  <si>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</si>
  <si>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</si>
  <si>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</si>
  <si>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</si>
  <si>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Fluger Ivo</t>
  </si>
  <si>
    <t>Gwozdziewicz Marek</t>
  </si>
  <si>
    <t>Hanák Václav</t>
  </si>
  <si>
    <t>Homola Pavel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</si>
  <si>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</si>
  <si>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</si>
  <si>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</si>
  <si>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</si>
  <si>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</si>
  <si>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</si>
  <si>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</si>
  <si>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</si>
  <si>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</si>
  <si>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</si>
  <si>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AMIODARON</t>
  </si>
  <si>
    <t>ATORVASTATIN</t>
  </si>
  <si>
    <t>93016</t>
  </si>
  <si>
    <t>BISOPROLOL</t>
  </si>
  <si>
    <t>176913</t>
  </si>
  <si>
    <t>RIVOCOR 5</t>
  </si>
  <si>
    <t>5MG TBL FLM 90</t>
  </si>
  <si>
    <t>47741</t>
  </si>
  <si>
    <t>RIVOCOR 10</t>
  </si>
  <si>
    <t>KLOPIDOGREL</t>
  </si>
  <si>
    <t>KYSELINA ACETYLSALICYLOVÁ</t>
  </si>
  <si>
    <t>99295</t>
  </si>
  <si>
    <t>ANOPYRIN</t>
  </si>
  <si>
    <t>100MG TBL NOB 20(2X10)</t>
  </si>
  <si>
    <t>LISINOPRIL</t>
  </si>
  <si>
    <t>53641</t>
  </si>
  <si>
    <t>DIROTON</t>
  </si>
  <si>
    <t>5MG TBL NOB 28</t>
  </si>
  <si>
    <t>NEBIVOLOL</t>
  </si>
  <si>
    <t>213939</t>
  </si>
  <si>
    <t>NEBILET</t>
  </si>
  <si>
    <t>5MG TBL NOB 90</t>
  </si>
  <si>
    <t>APIXABAN</t>
  </si>
  <si>
    <t>168326</t>
  </si>
  <si>
    <t>2,5MG TBL FLM 20</t>
  </si>
  <si>
    <t>METFORMIN A EMPAGLIFLOZIN</t>
  </si>
  <si>
    <t>210446</t>
  </si>
  <si>
    <t>SYNJARDY</t>
  </si>
  <si>
    <t>5MG/1000MG TBL FLM 60X1</t>
  </si>
  <si>
    <t>KLARITHROMYCIN</t>
  </si>
  <si>
    <t>53853</t>
  </si>
  <si>
    <t>500MG TBL FLM 14</t>
  </si>
  <si>
    <t>RIVAROXABAN</t>
  </si>
  <si>
    <t>168904</t>
  </si>
  <si>
    <t>XARELTO</t>
  </si>
  <si>
    <t>20MG TBL FLM 98 II</t>
  </si>
  <si>
    <t>THEOFYLIN</t>
  </si>
  <si>
    <t>214904</t>
  </si>
  <si>
    <t>AMLODIPIN</t>
  </si>
  <si>
    <t>LOSARTAN</t>
  </si>
  <si>
    <t>ALOPURINOL</t>
  </si>
  <si>
    <t>2592</t>
  </si>
  <si>
    <t>MILURIT</t>
  </si>
  <si>
    <t>100MG TBL NOB 50</t>
  </si>
  <si>
    <t>125046</t>
  </si>
  <si>
    <t>APO-AMLO</t>
  </si>
  <si>
    <t>93019</t>
  </si>
  <si>
    <t>47740</t>
  </si>
  <si>
    <t>DIKLOFENAK</t>
  </si>
  <si>
    <t>125121</t>
  </si>
  <si>
    <t>100MG TBL RET 30</t>
  </si>
  <si>
    <t>ERDOSTEIN</t>
  </si>
  <si>
    <t>87076</t>
  </si>
  <si>
    <t>300MG CPS DUR 20</t>
  </si>
  <si>
    <t>FUROSEMID</t>
  </si>
  <si>
    <t>GLIMEPIRID</t>
  </si>
  <si>
    <t>154056</t>
  </si>
  <si>
    <t>GLIMEPIRID MYLAN</t>
  </si>
  <si>
    <t>HOŘČÍK (RŮZNÉ SOLE V KOMBINACI)</t>
  </si>
  <si>
    <t>66555</t>
  </si>
  <si>
    <t>MAGNOSOLV</t>
  </si>
  <si>
    <t>365MG POR GRA SOL SCC 30</t>
  </si>
  <si>
    <t>CHLORID DRASELNÝ</t>
  </si>
  <si>
    <t>200935</t>
  </si>
  <si>
    <t>1G TBL PRO 30</t>
  </si>
  <si>
    <t>INDAPAMID</t>
  </si>
  <si>
    <t>96696</t>
  </si>
  <si>
    <t>2,5MG CPS DUR 30</t>
  </si>
  <si>
    <t>188848</t>
  </si>
  <si>
    <t>STACYL</t>
  </si>
  <si>
    <t>100MG TBL ENT 60 I</t>
  </si>
  <si>
    <t>METFORMIN</t>
  </si>
  <si>
    <t>132995</t>
  </si>
  <si>
    <t>METOPROLOL</t>
  </si>
  <si>
    <t>NADROPARIN</t>
  </si>
  <si>
    <t>59810</t>
  </si>
  <si>
    <t>53761</t>
  </si>
  <si>
    <t>PANTOPRAZOL</t>
  </si>
  <si>
    <t>49113</t>
  </si>
  <si>
    <t>49123</t>
  </si>
  <si>
    <t>40MG TBL ENT 28 I</t>
  </si>
  <si>
    <t>49112</t>
  </si>
  <si>
    <t>20MG TBL ENT 14 I</t>
  </si>
  <si>
    <t>PERINDOPRIL</t>
  </si>
  <si>
    <t>PERINDOPRIL A DIURETIKA</t>
  </si>
  <si>
    <t>PREGABALIN</t>
  </si>
  <si>
    <t>28222</t>
  </si>
  <si>
    <t>LYRICA</t>
  </si>
  <si>
    <t>150MG CPS DUR 14</t>
  </si>
  <si>
    <t>RAMIPRIL</t>
  </si>
  <si>
    <t>ROSUVASTATIN</t>
  </si>
  <si>
    <t>148076</t>
  </si>
  <si>
    <t>ROSUCARD</t>
  </si>
  <si>
    <t>SITAGLIPTIN</t>
  </si>
  <si>
    <t>28740</t>
  </si>
  <si>
    <t>JANUVIA</t>
  </si>
  <si>
    <t>100MG TBL FLM 28</t>
  </si>
  <si>
    <t>SPIRONOLAKTON</t>
  </si>
  <si>
    <t>3550</t>
  </si>
  <si>
    <t>25MG TBL NOB 20</t>
  </si>
  <si>
    <t>TAMSULOSIN</t>
  </si>
  <si>
    <t>51813</t>
  </si>
  <si>
    <t>TANYZ</t>
  </si>
  <si>
    <t>0,4MG CPS RDR 30</t>
  </si>
  <si>
    <t>TIKAGRELOR</t>
  </si>
  <si>
    <t>167939</t>
  </si>
  <si>
    <t>BRILIQUE</t>
  </si>
  <si>
    <t>90MG TBL FLM 56 KALBLI I</t>
  </si>
  <si>
    <t>ALOGLIPTIN</t>
  </si>
  <si>
    <t>194453</t>
  </si>
  <si>
    <t>VIPIDIA</t>
  </si>
  <si>
    <t>25MG TBL FLM 28</t>
  </si>
  <si>
    <t>AMOXICILIN A  INHIBITOR BETA-LAKTAMASY</t>
  </si>
  <si>
    <t>32061</t>
  </si>
  <si>
    <t>TELMISARTAN A DIURETIKA</t>
  </si>
  <si>
    <t>158673</t>
  </si>
  <si>
    <t>2,5MG TBL FLM 30</t>
  </si>
  <si>
    <t>92757</t>
  </si>
  <si>
    <t>300MG CPS DUR 10</t>
  </si>
  <si>
    <t>56804</t>
  </si>
  <si>
    <t>HYDROCHLOROTHIAZID A KALIUM ŠETŘÍCÍ DIURETIKA</t>
  </si>
  <si>
    <t>47478</t>
  </si>
  <si>
    <t>LORADUR MITE</t>
  </si>
  <si>
    <t>2,5MG/25MG TBL NOB 50</t>
  </si>
  <si>
    <t>155780</t>
  </si>
  <si>
    <t>GODASAL 100</t>
  </si>
  <si>
    <t>100MG/50MG TBL NOB 20</t>
  </si>
  <si>
    <t>32063</t>
  </si>
  <si>
    <t>59808</t>
  </si>
  <si>
    <t>112572</t>
  </si>
  <si>
    <t>NEBIVOLOL SANDOZ</t>
  </si>
  <si>
    <t>173880</t>
  </si>
  <si>
    <t>ROSUVASTATIN ACCORD</t>
  </si>
  <si>
    <t>SULTAMICILIN</t>
  </si>
  <si>
    <t>17149</t>
  </si>
  <si>
    <t>375MG TBL FLM 12</t>
  </si>
  <si>
    <t>TELMISARTAN</t>
  </si>
  <si>
    <t>192342</t>
  </si>
  <si>
    <t>WARFARIN PMCS</t>
  </si>
  <si>
    <t>5MG TBL NOB 100 I</t>
  </si>
  <si>
    <t>ŽELEZO V KOMBINACI S KYANOKOBALAMINEM A KYSELINOU LISTOVOU</t>
  </si>
  <si>
    <t>59569</t>
  </si>
  <si>
    <t>37MG/5MG/0,01MG CPS MOL 20</t>
  </si>
  <si>
    <t>94164</t>
  </si>
  <si>
    <t>CONCOR 5</t>
  </si>
  <si>
    <t>125114</t>
  </si>
  <si>
    <t>100MG TBL NOB 60(3X20)</t>
  </si>
  <si>
    <t>155781</t>
  </si>
  <si>
    <t>100MG/50MG TBL NOB 50</t>
  </si>
  <si>
    <t>162858</t>
  </si>
  <si>
    <t>ASPIRIN PROTECT 100</t>
  </si>
  <si>
    <t>100MG TBL ENT 28</t>
  </si>
  <si>
    <t>203564</t>
  </si>
  <si>
    <t>145551</t>
  </si>
  <si>
    <t>93018</t>
  </si>
  <si>
    <t>URAPIDIL</t>
  </si>
  <si>
    <t>215476</t>
  </si>
  <si>
    <t>30MG CPS PRO 50</t>
  </si>
  <si>
    <t>PERINDOPRIL, AMLODIPIN A INDAPAMID</t>
  </si>
  <si>
    <t>190975</t>
  </si>
  <si>
    <t>10MG/2,5MG/10MG TBL FLM 90(3X30)</t>
  </si>
  <si>
    <t>141036</t>
  </si>
  <si>
    <t>TROMBEX</t>
  </si>
  <si>
    <t>75MG TBL FLM 90</t>
  </si>
  <si>
    <t>163425</t>
  </si>
  <si>
    <t>100MG TBL ENT 50</t>
  </si>
  <si>
    <t>AZITHROMYCIN</t>
  </si>
  <si>
    <t>45011</t>
  </si>
  <si>
    <t>AZITROMYCIN SANDOZ</t>
  </si>
  <si>
    <t>500MG TBL FLM 6</t>
  </si>
  <si>
    <t>87680</t>
  </si>
  <si>
    <t>400MG TBL NOB 10</t>
  </si>
  <si>
    <t>ALPRAZOLAM</t>
  </si>
  <si>
    <t>86656</t>
  </si>
  <si>
    <t>NEUROL 1,0</t>
  </si>
  <si>
    <t>1MG TBL NOB 30</t>
  </si>
  <si>
    <t>132989</t>
  </si>
  <si>
    <t>ATORIS 20</t>
  </si>
  <si>
    <t>20MG TBL FLM 90</t>
  </si>
  <si>
    <t>225132</t>
  </si>
  <si>
    <t>ATORVASTATIN ACTAVIS</t>
  </si>
  <si>
    <t>40MG TBL FLM 100</t>
  </si>
  <si>
    <t>BETAXOLOL</t>
  </si>
  <si>
    <t>CELIPROLOL</t>
  </si>
  <si>
    <t>214615</t>
  </si>
  <si>
    <t>TENOLOC 200</t>
  </si>
  <si>
    <t>200MG TBL FLM 30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</si>
  <si>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</si>
  <si>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</si>
  <si>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</si>
  <si>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</si>
  <si>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</si>
  <si>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</si>
  <si>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</si>
  <si>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168838</t>
  </si>
  <si>
    <t>DASSELTA</t>
  </si>
  <si>
    <t>DIGOXIN</t>
  </si>
  <si>
    <t>83318</t>
  </si>
  <si>
    <t>DIGOXIN 0,125 LÉČIVA</t>
  </si>
  <si>
    <t>0,125MG TBL NOB 30</t>
  </si>
  <si>
    <t>DIOSMIN, KOMBINACE</t>
  </si>
  <si>
    <t>132908</t>
  </si>
  <si>
    <t>500MG TBL FLM 120</t>
  </si>
  <si>
    <t>DRASLÍK</t>
  </si>
  <si>
    <t>88356</t>
  </si>
  <si>
    <t>0,175G/0,175G TBL NOB 100</t>
  </si>
  <si>
    <t>199680</t>
  </si>
  <si>
    <t>300MG CPS DUR 60</t>
  </si>
  <si>
    <t>FLUVASTATIN</t>
  </si>
  <si>
    <t>16055</t>
  </si>
  <si>
    <t>LESCOL XL</t>
  </si>
  <si>
    <t>80MG TBL PRO 28(2X14)</t>
  </si>
  <si>
    <t>125524</t>
  </si>
  <si>
    <t>5MG/50MG TBL NOB 100</t>
  </si>
  <si>
    <t>ISOSORBID-MONONITRÁT</t>
  </si>
  <si>
    <t>132957</t>
  </si>
  <si>
    <t>MONO MACK DEPOT</t>
  </si>
  <si>
    <t>100MG TBL PRO 28</t>
  </si>
  <si>
    <t>IVABRADIN</t>
  </si>
  <si>
    <t>224671</t>
  </si>
  <si>
    <t>IVABRADIN TEVA</t>
  </si>
  <si>
    <t>5MG TBL FLM 56 KALBLI</t>
  </si>
  <si>
    <t>216199</t>
  </si>
  <si>
    <t>KLACID</t>
  </si>
  <si>
    <t>KLINDAMYCIN</t>
  </si>
  <si>
    <t>100339</t>
  </si>
  <si>
    <t>DALACIN C</t>
  </si>
  <si>
    <t>300MG CPS DUR 16</t>
  </si>
  <si>
    <t>KOLCHICIN</t>
  </si>
  <si>
    <t>119697</t>
  </si>
  <si>
    <t>0,5MG TBL OBD 20</t>
  </si>
  <si>
    <t>119698</t>
  </si>
  <si>
    <t>0,5MG TBL OBD 50</t>
  </si>
  <si>
    <t>114067</t>
  </si>
  <si>
    <t>50MG TBL FLM 90 II</t>
  </si>
  <si>
    <t>114070</t>
  </si>
  <si>
    <t>LOZAP 100 ZENTIVA</t>
  </si>
  <si>
    <t>100MG TBL FLM 90 PVC</t>
  </si>
  <si>
    <t>METHYLPREDNISOLON</t>
  </si>
  <si>
    <t>40368</t>
  </si>
  <si>
    <t>MEDROL</t>
  </si>
  <si>
    <t>4MG TBL NOB 30 I</t>
  </si>
  <si>
    <t>49941</t>
  </si>
  <si>
    <t>100MG TBL PRO 100</t>
  </si>
  <si>
    <t>MIDAZOLAM</t>
  </si>
  <si>
    <t>15013</t>
  </si>
  <si>
    <t>DORMICUM</t>
  </si>
  <si>
    <t>7,5MG TBL FLM 10X1</t>
  </si>
  <si>
    <t>32064</t>
  </si>
  <si>
    <t>NIMESULID</t>
  </si>
  <si>
    <t>12895</t>
  </si>
  <si>
    <t>100MG POR GRA SUS 30 I</t>
  </si>
  <si>
    <t>NITRENDIPIN</t>
  </si>
  <si>
    <t>111898</t>
  </si>
  <si>
    <t>NITRESAN</t>
  </si>
  <si>
    <t>111900</t>
  </si>
  <si>
    <t>10MG TBL NOB 100</t>
  </si>
  <si>
    <t>111904</t>
  </si>
  <si>
    <t>20MG TBL NOB 100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</si>
  <si>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</si>
  <si>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</si>
  <si>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</si>
  <si>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</si>
  <si>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</si>
  <si>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</si>
  <si>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</si>
  <si>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</si>
  <si>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25366</t>
  </si>
  <si>
    <t>20MG CPS ETD 90</t>
  </si>
  <si>
    <t>180640</t>
  </si>
  <si>
    <t>40MG TBL ENT 30 II</t>
  </si>
  <si>
    <t>214525</t>
  </si>
  <si>
    <t>PENTOXIFYLIN</t>
  </si>
  <si>
    <t>155873</t>
  </si>
  <si>
    <t>TRENTAL 400</t>
  </si>
  <si>
    <t>400MG TBL RET 100</t>
  </si>
  <si>
    <t>PREDNISON</t>
  </si>
  <si>
    <t>2963</t>
  </si>
  <si>
    <t>PREDNISON 20 LÉČIVA</t>
  </si>
  <si>
    <t>20MG TBL NOB 20</t>
  </si>
  <si>
    <t>15866</t>
  </si>
  <si>
    <t>168899</t>
  </si>
  <si>
    <t>15MG TBL FLM 98 II</t>
  </si>
  <si>
    <t>500718</t>
  </si>
  <si>
    <t>SIMVASTATIN</t>
  </si>
  <si>
    <t>125077</t>
  </si>
  <si>
    <t>APO-SIMVA 10</t>
  </si>
  <si>
    <t>10MG TBL FLM 100</t>
  </si>
  <si>
    <t>TELMISARTAN A AMLODIPIN</t>
  </si>
  <si>
    <t>167859</t>
  </si>
  <si>
    <t>TWYNSTA</t>
  </si>
  <si>
    <t>80MG/10MG TBL NOB 28</t>
  </si>
  <si>
    <t>189664</t>
  </si>
  <si>
    <t>80MG/12,5MG TBL FLM 100</t>
  </si>
  <si>
    <t>TRIMETAZIDIN</t>
  </si>
  <si>
    <t>178689</t>
  </si>
  <si>
    <t>PROTEVASC</t>
  </si>
  <si>
    <t>35MG TBL PRO 60</t>
  </si>
  <si>
    <t>VERAPAMIL</t>
  </si>
  <si>
    <t>215965</t>
  </si>
  <si>
    <t>ISOPTIN SR</t>
  </si>
  <si>
    <t>240MG TBL PRO 100</t>
  </si>
  <si>
    <t>ZOLPIDEM</t>
  </si>
  <si>
    <t>168327</t>
  </si>
  <si>
    <t>2,5MG TBL FLM 60</t>
  </si>
  <si>
    <t>168328</t>
  </si>
  <si>
    <t>2,5MG TBL FLM 60X1</t>
  </si>
  <si>
    <t>ITOPRIDUM</t>
  </si>
  <si>
    <t>166759</t>
  </si>
  <si>
    <t>KINITO</t>
  </si>
  <si>
    <t>50MG TBL FLM 40</t>
  </si>
  <si>
    <t>PERINDOPRIL A BISOPROLOL</t>
  </si>
  <si>
    <t>213255</t>
  </si>
  <si>
    <t>COSYREL</t>
  </si>
  <si>
    <t>5MG/5MG TBL FLM 30</t>
  </si>
  <si>
    <t>SODNÁ SŮL LEVOTHYROXINU</t>
  </si>
  <si>
    <t>184245</t>
  </si>
  <si>
    <t>75MCG TBL NOB 100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</si>
  <si>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</si>
  <si>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</si>
  <si>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</si>
  <si>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</si>
  <si>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</si>
  <si>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</si>
  <si>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</si>
  <si>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</si>
  <si>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</si>
  <si>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</si>
  <si>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</si>
  <si>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</si>
  <si>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</si>
  <si>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15378</t>
  </si>
  <si>
    <t>176914</t>
  </si>
  <si>
    <t>10MG TBL FLM 90</t>
  </si>
  <si>
    <t>3801</t>
  </si>
  <si>
    <t>CONCOR COR</t>
  </si>
  <si>
    <t>2,5MG TBL FLM 28</t>
  </si>
  <si>
    <t>CIPROFLOXACIN</t>
  </si>
  <si>
    <t>15658</t>
  </si>
  <si>
    <t>CIPLOX</t>
  </si>
  <si>
    <t>500MG TBL FLM 10</t>
  </si>
  <si>
    <t>3542</t>
  </si>
  <si>
    <t>DIGOXIN 0,250 LÉČIVA</t>
  </si>
  <si>
    <t>KODEIN</t>
  </si>
  <si>
    <t>56993</t>
  </si>
  <si>
    <t>CODEIN SLOVAKOFARMA</t>
  </si>
  <si>
    <t>30MG TBL NOB 10</t>
  </si>
  <si>
    <t>201898</t>
  </si>
  <si>
    <t>VASOPIRIN</t>
  </si>
  <si>
    <t>100MG TBL ENT 100</t>
  </si>
  <si>
    <t>32059</t>
  </si>
  <si>
    <t>59806</t>
  </si>
  <si>
    <t>NITROFURANTOIN</t>
  </si>
  <si>
    <t>207280</t>
  </si>
  <si>
    <t>FUROLIN</t>
  </si>
  <si>
    <t>100MG TBL NOB 30</t>
  </si>
  <si>
    <t>NYSTATIN, KOMBINACE</t>
  </si>
  <si>
    <t>59450</t>
  </si>
  <si>
    <t>POLYGYNAX</t>
  </si>
  <si>
    <t>35000IU/35000IU/100000IU VAG CPS MOL 6 I</t>
  </si>
  <si>
    <t>15864</t>
  </si>
  <si>
    <t>SOTALOL</t>
  </si>
  <si>
    <t>49014</t>
  </si>
  <si>
    <t>SOTAHEXAL 80</t>
  </si>
  <si>
    <t>80MG TBL NOB 100</t>
  </si>
  <si>
    <t>30434</t>
  </si>
  <si>
    <t>SULFAMETHOXAZOL A TRIMETHOPRIM</t>
  </si>
  <si>
    <t>6264</t>
  </si>
  <si>
    <t>400MG/80MG TBL NOB 20</t>
  </si>
  <si>
    <t>THIAMAZOL</t>
  </si>
  <si>
    <t>87149</t>
  </si>
  <si>
    <t>215478</t>
  </si>
  <si>
    <t>60MG CPS PRO 50</t>
  </si>
  <si>
    <t>12494</t>
  </si>
  <si>
    <t>AUGMENTIN 1 G</t>
  </si>
  <si>
    <t>875MG/125MG TBL FLM 14 I</t>
  </si>
  <si>
    <t>AMBROXOL</t>
  </si>
  <si>
    <t>94921</t>
  </si>
  <si>
    <t>96599</t>
  </si>
  <si>
    <t>SEDACORON</t>
  </si>
  <si>
    <t>200MG TBL NOB 50</t>
  </si>
  <si>
    <t>50311</t>
  </si>
  <si>
    <t>10MG TBL FLM 90X1</t>
  </si>
  <si>
    <t>148306</t>
  </si>
  <si>
    <t>BETAMETHASON</t>
  </si>
  <si>
    <t>17166</t>
  </si>
  <si>
    <t>BELOSALIC</t>
  </si>
  <si>
    <t>0,5MG/G+30MG/G UNG 30G</t>
  </si>
  <si>
    <t>19757</t>
  </si>
  <si>
    <t>BELODERM</t>
  </si>
  <si>
    <t>0,5MG/G UNG 30G</t>
  </si>
  <si>
    <t>94163</t>
  </si>
  <si>
    <t>CONCOR 10</t>
  </si>
  <si>
    <t>BUDESONID</t>
  </si>
  <si>
    <t>16301</t>
  </si>
  <si>
    <t>MIFLONID 200</t>
  </si>
  <si>
    <t>200MCG INH PLV CPS DUR 60</t>
  </si>
  <si>
    <t>CETIRIZIN</t>
  </si>
  <si>
    <t>29327</t>
  </si>
  <si>
    <t>110MG CPS DUR 30X1 I</t>
  </si>
  <si>
    <t>107918</t>
  </si>
  <si>
    <t>APO-DICLO</t>
  </si>
  <si>
    <t>50MG TBL ENT 100</t>
  </si>
  <si>
    <t>14075</t>
  </si>
  <si>
    <t>500MG TBL FLM 60</t>
  </si>
  <si>
    <t>97522</t>
  </si>
  <si>
    <t>500MG TBL FLM 30</t>
  </si>
  <si>
    <t>DULOXETIN</t>
  </si>
  <si>
    <t>28389</t>
  </si>
  <si>
    <t>CYMBALTA</t>
  </si>
  <si>
    <t>60MG CPS ETD 28</t>
  </si>
  <si>
    <t>EZETIMIB</t>
  </si>
  <si>
    <t>132209</t>
  </si>
  <si>
    <t>EZETIMIB APOTEX</t>
  </si>
  <si>
    <t>10MG TBL NOB 100 I</t>
  </si>
  <si>
    <t>FLUTIKASON</t>
  </si>
  <si>
    <t>30685</t>
  </si>
  <si>
    <t>NASOFAN</t>
  </si>
  <si>
    <t>50MCG/DÁV NAS SPR SUS 1X120DÁV</t>
  </si>
  <si>
    <t>FORMOTEROL</t>
  </si>
  <si>
    <t>19147</t>
  </si>
  <si>
    <t>FORMOVENT</t>
  </si>
  <si>
    <t>12MCG INH PLV CPS DUR 60+1 INH</t>
  </si>
  <si>
    <t>56807</t>
  </si>
  <si>
    <t>125MG TBL NOB 30</t>
  </si>
  <si>
    <t>JINÁ ANTIBIOTIKA PRO LOKÁLNÍ APLIKACI</t>
  </si>
  <si>
    <t>1066</t>
  </si>
  <si>
    <t>250IU/G+5,2MG/G UNG 10G</t>
  </si>
  <si>
    <t>KARVEDILOL</t>
  </si>
  <si>
    <t>102596</t>
  </si>
  <si>
    <t>6,25MG TBL NOB 30</t>
  </si>
  <si>
    <t>KETOPROFEN</t>
  </si>
  <si>
    <t>16287</t>
  </si>
  <si>
    <t>FASTUM</t>
  </si>
  <si>
    <t>25MG/G GEL 100G</t>
  </si>
  <si>
    <t>KOMBINACE RŮZNÝCH ANTIBIOTIK</t>
  </si>
  <si>
    <t>1076</t>
  </si>
  <si>
    <t>OPHTHALMO-FRAMYKOIN</t>
  </si>
  <si>
    <t>OPH UNG 5G</t>
  </si>
  <si>
    <t>LEVOCETIRIZIN</t>
  </si>
  <si>
    <t>124346</t>
  </si>
  <si>
    <t>5MG TBL FLM 90 I</t>
  </si>
  <si>
    <t>MAGNESIUM-LAKTÁT</t>
  </si>
  <si>
    <t>171577</t>
  </si>
  <si>
    <t>MAGNESIUM LACTATE BIOMEDICA</t>
  </si>
  <si>
    <t>500MG TBL NOB 50</t>
  </si>
  <si>
    <t>MĚKKÝ PARAFIN A TUKOVÉ PRODUKTY</t>
  </si>
  <si>
    <t>100273</t>
  </si>
  <si>
    <t>LIPOBASE</t>
  </si>
  <si>
    <t>CRM 100G</t>
  </si>
  <si>
    <t>208207</t>
  </si>
  <si>
    <t>SIOFOR</t>
  </si>
  <si>
    <t>850MG TBL FLM 60 II</t>
  </si>
  <si>
    <t>59807</t>
  </si>
  <si>
    <t>19000IU/ML INJ SOL ISP 2X0,8ML</t>
  </si>
  <si>
    <t>12892</t>
  </si>
  <si>
    <t>17187</t>
  </si>
  <si>
    <t>NIMESIL</t>
  </si>
  <si>
    <t>100MG POR GRA SUS 30</t>
  </si>
  <si>
    <t>111902</t>
  </si>
  <si>
    <t>20MG TBL NOB 30</t>
  </si>
  <si>
    <t>NORETHISTERON</t>
  </si>
  <si>
    <t>216963</t>
  </si>
  <si>
    <t>NORETHISTERON ZENTIVA</t>
  </si>
  <si>
    <t>5MG TBL NOB 45</t>
  </si>
  <si>
    <t>195351</t>
  </si>
  <si>
    <t>OMEPRAZOL FARMAX</t>
  </si>
  <si>
    <t>109409</t>
  </si>
  <si>
    <t>NOLPAZA</t>
  </si>
  <si>
    <t>40MG TBL ENT 14</t>
  </si>
  <si>
    <t>101227</t>
  </si>
  <si>
    <t>126013</t>
  </si>
  <si>
    <t>PRENEWEL</t>
  </si>
  <si>
    <t>2MG/0,625MG TBL NOB 30 II</t>
  </si>
  <si>
    <t>27111</t>
  </si>
  <si>
    <t>75MG CPS DUR 112(2X56)</t>
  </si>
  <si>
    <t>PSEUDOEFEDRIN, KOMBINACE</t>
  </si>
  <si>
    <t>216104</t>
  </si>
  <si>
    <t>5MG/120MG TBL PRO 14 II</t>
  </si>
  <si>
    <t>RABEPRAZOL</t>
  </si>
  <si>
    <t>157139</t>
  </si>
  <si>
    <t>ZULBEX</t>
  </si>
  <si>
    <t>20MG TBL ENT 28</t>
  </si>
  <si>
    <t>148072</t>
  </si>
  <si>
    <t>148074</t>
  </si>
  <si>
    <t>184412</t>
  </si>
  <si>
    <t>SORVASTA</t>
  </si>
  <si>
    <t>10MG TBL FLM 84X1</t>
  </si>
  <si>
    <t>184434</t>
  </si>
  <si>
    <t>40MG TBL FLM 84X1</t>
  </si>
  <si>
    <t>RUTOSID, KOMBINACE</t>
  </si>
  <si>
    <t>96303</t>
  </si>
  <si>
    <t>ASCORUTIN</t>
  </si>
  <si>
    <t>100MG/20MG TBL FLM 50</t>
  </si>
  <si>
    <t>RŮZNÉ JINÉ KOMBINACE ŽELEZA</t>
  </si>
  <si>
    <t>115714</t>
  </si>
  <si>
    <t>320MG/60MG TBL FLM 50</t>
  </si>
  <si>
    <t>SODNÁ SŮL METAMIZOLU</t>
  </si>
  <si>
    <t>3377</t>
  </si>
  <si>
    <t>BISEPTOL</t>
  </si>
  <si>
    <t>75023</t>
  </si>
  <si>
    <t>COTRIMOXAZOL AL FORTE</t>
  </si>
  <si>
    <t>800MG/160MG TBL NOB 20</t>
  </si>
  <si>
    <t>26554</t>
  </si>
  <si>
    <t>MICARDIS</t>
  </si>
  <si>
    <t>80MG TBL NOB 28</t>
  </si>
  <si>
    <t>183063</t>
  </si>
  <si>
    <t>TELMISARTAN EGIS</t>
  </si>
  <si>
    <t>40MG TBL FLM 28</t>
  </si>
  <si>
    <t>TOBRAMYCIN</t>
  </si>
  <si>
    <t>93207</t>
  </si>
  <si>
    <t>3MG/G OPH UNG 3,5G</t>
  </si>
  <si>
    <t>TRAZODON</t>
  </si>
  <si>
    <t>188157</t>
  </si>
  <si>
    <t>TRITTICO PROLONG</t>
  </si>
  <si>
    <t>150MG TBL PRO 14</t>
  </si>
  <si>
    <t>UHLIČITAN VÁPENATÝ</t>
  </si>
  <si>
    <t>62323</t>
  </si>
  <si>
    <t>MAXI-KALZ 1000</t>
  </si>
  <si>
    <t>1000MG TBL EFF 10</t>
  </si>
  <si>
    <t>VÁPNÍK, KOMBINACE S VITAMINEM D A/NEBO JINÝMI LÉČIVY</t>
  </si>
  <si>
    <t>47514</t>
  </si>
  <si>
    <t>CALCICHEW D3</t>
  </si>
  <si>
    <t>500MG/200IU TBL MND 20</t>
  </si>
  <si>
    <t>ATORVASTATIN A EZETIMIB</t>
  </si>
  <si>
    <t>204762</t>
  </si>
  <si>
    <t>ZOLETORV</t>
  </si>
  <si>
    <t>10MG/40MG TBL FLM 30</t>
  </si>
  <si>
    <t>46692</t>
  </si>
  <si>
    <t>JINÉ KAPILÁRY STABILIZUJÍCÍ LÁTKY</t>
  </si>
  <si>
    <t>107806</t>
  </si>
  <si>
    <t>20MG TBL ENT 30</t>
  </si>
  <si>
    <t>15010</t>
  </si>
  <si>
    <t>15MG TBL FLM 10X1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</si>
  <si>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</si>
  <si>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</si>
  <si>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</si>
  <si>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</si>
  <si>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</si>
  <si>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</si>
  <si>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</si>
  <si>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</si>
  <si>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127272</t>
  </si>
  <si>
    <t>300MG TBL NOB 30</t>
  </si>
  <si>
    <t>90957</t>
  </si>
  <si>
    <t>XANAX</t>
  </si>
  <si>
    <t>162908</t>
  </si>
  <si>
    <t>ORCAL NEO</t>
  </si>
  <si>
    <t>163110</t>
  </si>
  <si>
    <t>ZOREM</t>
  </si>
  <si>
    <t>163111</t>
  </si>
  <si>
    <t>AMOROLFIN</t>
  </si>
  <si>
    <t>185977</t>
  </si>
  <si>
    <t>LOCERYL 5% LÉČIVÝ LAK NA NEHTY</t>
  </si>
  <si>
    <t>50MG/ML LAC UGC 1X2,5ML II</t>
  </si>
  <si>
    <t>ANTIAGREGANCIA KROMĚ HEPARINU, KOMBINACE</t>
  </si>
  <si>
    <t>167508</t>
  </si>
  <si>
    <t>DUOPLAVIN</t>
  </si>
  <si>
    <t>75MG/100MG TBL FLM 28</t>
  </si>
  <si>
    <t>93013</t>
  </si>
  <si>
    <t>93015</t>
  </si>
  <si>
    <t>93021</t>
  </si>
  <si>
    <t>225092</t>
  </si>
  <si>
    <t>ATORVASTATIN A AMLODIPIN</t>
  </si>
  <si>
    <t>101172</t>
  </si>
  <si>
    <t>CADUET</t>
  </si>
  <si>
    <t>5MG/10MG TBL FLM 90</t>
  </si>
  <si>
    <t>30560</t>
  </si>
  <si>
    <t>10MG/10MG TBL FLM 30</t>
  </si>
  <si>
    <t>30543</t>
  </si>
  <si>
    <t>5MG/10MG TBL FLM 30</t>
  </si>
  <si>
    <t>45010</t>
  </si>
  <si>
    <t>500MG TBL FLM 3</t>
  </si>
  <si>
    <t>49909</t>
  </si>
  <si>
    <t>BILASTIN</t>
  </si>
  <si>
    <t>148675</t>
  </si>
  <si>
    <t>XADOS</t>
  </si>
  <si>
    <t>20MG TBL NOB 50</t>
  </si>
  <si>
    <t>3822</t>
  </si>
  <si>
    <t>BROMAZEPAM</t>
  </si>
  <si>
    <t>88219</t>
  </si>
  <si>
    <t>132601</t>
  </si>
  <si>
    <t>CEFUROXIM</t>
  </si>
  <si>
    <t>47727</t>
  </si>
  <si>
    <t>ZINNAT</t>
  </si>
  <si>
    <t>CIKLOPIROX</t>
  </si>
  <si>
    <t>76150</t>
  </si>
  <si>
    <t>BATRAFEN</t>
  </si>
  <si>
    <t>10MG/G CRM 20G</t>
  </si>
  <si>
    <t>CILAZAPRIL</t>
  </si>
  <si>
    <t>125441</t>
  </si>
  <si>
    <t>INHIBACE</t>
  </si>
  <si>
    <t>CITALOPRAM</t>
  </si>
  <si>
    <t>17433</t>
  </si>
  <si>
    <t>20MG TBL FLM 60</t>
  </si>
  <si>
    <t>168836</t>
  </si>
  <si>
    <t>119672</t>
  </si>
  <si>
    <t>DICLOFENAC DUO PHARMASWISS</t>
  </si>
  <si>
    <t>75MG CPS RDR 30 I</t>
  </si>
  <si>
    <t>132634</t>
  </si>
  <si>
    <t>225549</t>
  </si>
  <si>
    <t>500MG TBL FLM 180(2X90)</t>
  </si>
  <si>
    <t>DOXAZOSIN</t>
  </si>
  <si>
    <t>DOXYCYKLIN</t>
  </si>
  <si>
    <t>12738</t>
  </si>
  <si>
    <t>DOXYHEXAL</t>
  </si>
  <si>
    <t>200MG TBL NOB 20</t>
  </si>
  <si>
    <t>47995</t>
  </si>
  <si>
    <t>EZETROL</t>
  </si>
  <si>
    <t>10MG TBL NOB 30 II</t>
  </si>
  <si>
    <t>47997</t>
  </si>
  <si>
    <t>10MG TBL NOB 98 II</t>
  </si>
  <si>
    <t>FENOFIBRÁT</t>
  </si>
  <si>
    <t>207094</t>
  </si>
  <si>
    <t>LIPANTHYL S</t>
  </si>
  <si>
    <t>215MG TBL FLM 100</t>
  </si>
  <si>
    <t>GLIKLAZID</t>
  </si>
  <si>
    <t>1290</t>
  </si>
  <si>
    <t>DIAPREL MR</t>
  </si>
  <si>
    <t>30MG TBL RET 60</t>
  </si>
  <si>
    <t>18390</t>
  </si>
  <si>
    <t>30MG TBL RET 120</t>
  </si>
  <si>
    <t>GLYCEROL-TRINITRÁT</t>
  </si>
  <si>
    <t>85071</t>
  </si>
  <si>
    <t>NITROMINT</t>
  </si>
  <si>
    <t>0,4MG/DÁV SPR SLG 10G I</t>
  </si>
  <si>
    <t>HYDROKORTISON A ANTIBIOTIKA</t>
  </si>
  <si>
    <t>173196</t>
  </si>
  <si>
    <t>PIMAFUCORT</t>
  </si>
  <si>
    <t>10MG/G+10MG/G+3,5MG/G CRM 15G</t>
  </si>
  <si>
    <t>191880</t>
  </si>
  <si>
    <t>INDAPAMID PMCS</t>
  </si>
  <si>
    <t>2,5MG TBL NOB 100</t>
  </si>
  <si>
    <t>IPRATROPIUM-BROMID</t>
  </si>
  <si>
    <t>32992</t>
  </si>
  <si>
    <t>ATROVENT N</t>
  </si>
  <si>
    <t>0,020MG/DÁV INH SOL PSS 200DÁV</t>
  </si>
  <si>
    <t>KAPTOPRIL</t>
  </si>
  <si>
    <t>31385</t>
  </si>
  <si>
    <t>TENSIOMIN</t>
  </si>
  <si>
    <t>12,5MG TBL NOB 30</t>
  </si>
  <si>
    <t>53189</t>
  </si>
  <si>
    <t>KLACID SR</t>
  </si>
  <si>
    <t>500MG TBL RET 7</t>
  </si>
  <si>
    <t>KLÍŠŤOVÁ ENCEFALITIDA, INAKTIVOVANÝ CELÝ VIRUS</t>
  </si>
  <si>
    <t>215948</t>
  </si>
  <si>
    <t>FSME-IMMUN</t>
  </si>
  <si>
    <t>0,25ML INJ SUS ISP 1X0,25ML+J</t>
  </si>
  <si>
    <t>155782</t>
  </si>
  <si>
    <t>100MG/50MG TBL NOB 100</t>
  </si>
  <si>
    <t>188850</t>
  </si>
  <si>
    <t>100MG TBL ENT 100 I</t>
  </si>
  <si>
    <t>LÉČIVA K TERAPII ONEMOCNĚNÍ JATER</t>
  </si>
  <si>
    <t>125753</t>
  </si>
  <si>
    <t>300MG CPS DUR 100</t>
  </si>
  <si>
    <t>LINAGLIPTIN</t>
  </si>
  <si>
    <t>168451</t>
  </si>
  <si>
    <t>TRAJENTA</t>
  </si>
  <si>
    <t>5MG TBL FLM 90X1</t>
  </si>
  <si>
    <t>MELATONIN</t>
  </si>
  <si>
    <t>29957</t>
  </si>
  <si>
    <t>CIRCADIN</t>
  </si>
  <si>
    <t>2MG TBL PRO 21</t>
  </si>
  <si>
    <t>MELOXIKAM</t>
  </si>
  <si>
    <t>22901</t>
  </si>
  <si>
    <t>MELOXICAM TEVA</t>
  </si>
  <si>
    <t>15MG TBL NOB 50 I</t>
  </si>
  <si>
    <t>96087</t>
  </si>
  <si>
    <t>METFORMIN TEVA</t>
  </si>
  <si>
    <t>58038</t>
  </si>
  <si>
    <t>50MG TBL PRO 100</t>
  </si>
  <si>
    <t>MOXONIDIN</t>
  </si>
  <si>
    <t>199349</t>
  </si>
  <si>
    <t>CYNT 0,4</t>
  </si>
  <si>
    <t>0,4MG TBL FLM 98</t>
  </si>
  <si>
    <t>199347</t>
  </si>
  <si>
    <t>CYNT 0,3</t>
  </si>
  <si>
    <t>0,3MG TBL FLM 98</t>
  </si>
  <si>
    <t>32060</t>
  </si>
  <si>
    <t>9500IU/ML INJ SOL ISP 2X0,6ML</t>
  </si>
  <si>
    <t>119688</t>
  </si>
  <si>
    <t>49115</t>
  </si>
  <si>
    <t>162079</t>
  </si>
  <si>
    <t>20MG TBL ENT 98</t>
  </si>
  <si>
    <t>47085</t>
  </si>
  <si>
    <t>PENTOMER RETARD</t>
  </si>
  <si>
    <t>400MG TBL PRO 100</t>
  </si>
  <si>
    <t>120810</t>
  </si>
  <si>
    <t>APO-PERINDO</t>
  </si>
  <si>
    <t>PERINDOPRIL A AMLODIPIN</t>
  </si>
  <si>
    <t>124093</t>
  </si>
  <si>
    <t>PRESTANCE</t>
  </si>
  <si>
    <t>5MG/5MG TBL NOB 120(4X30)</t>
  </si>
  <si>
    <t>124135</t>
  </si>
  <si>
    <t>10MG/10MG TBL NOB 120(4X30)</t>
  </si>
  <si>
    <t>PROPAFENON</t>
  </si>
  <si>
    <t>186335</t>
  </si>
  <si>
    <t>RYTMONORM</t>
  </si>
  <si>
    <t>150MG TBL FLM 50</t>
  </si>
  <si>
    <t>186331</t>
  </si>
  <si>
    <t>300MG TBL FLM 100</t>
  </si>
  <si>
    <t>215909</t>
  </si>
  <si>
    <t>157141</t>
  </si>
  <si>
    <t>20MG TBL ENT 56</t>
  </si>
  <si>
    <t>56983</t>
  </si>
  <si>
    <t>23969</t>
  </si>
  <si>
    <t>AMPRILAN</t>
  </si>
  <si>
    <t>RILUZOL</t>
  </si>
  <si>
    <t>27286</t>
  </si>
  <si>
    <t>RILUTEK</t>
  </si>
  <si>
    <t>50MG TBL FLM 56</t>
  </si>
  <si>
    <t>148070</t>
  </si>
  <si>
    <t>148078</t>
  </si>
  <si>
    <t>145558</t>
  </si>
  <si>
    <t>49706</t>
  </si>
  <si>
    <t>CRESTOR</t>
  </si>
  <si>
    <t>SILDENAFIL</t>
  </si>
  <si>
    <t>149958</t>
  </si>
  <si>
    <t>SILDENAFIL ACTAVIS</t>
  </si>
  <si>
    <t>100MG TBL FLM 8</t>
  </si>
  <si>
    <t>166801</t>
  </si>
  <si>
    <t>OLVION</t>
  </si>
  <si>
    <t>26912</t>
  </si>
  <si>
    <t>VIAGRA</t>
  </si>
  <si>
    <t>100MG TBL FLM 4 I</t>
  </si>
  <si>
    <t>143428</t>
  </si>
  <si>
    <t>SILDENAFIL SANDOZ</t>
  </si>
  <si>
    <t>100MG TBL NOB 8</t>
  </si>
  <si>
    <t>SILYMARIN</t>
  </si>
  <si>
    <t>1147</t>
  </si>
  <si>
    <t>SILYMARIN AL 50</t>
  </si>
  <si>
    <t>50MG TBL OBD 100</t>
  </si>
  <si>
    <t>SOLIFENACIN</t>
  </si>
  <si>
    <t>211928</t>
  </si>
  <si>
    <t>SOLIFENACIN MYLAN</t>
  </si>
  <si>
    <t>49021</t>
  </si>
  <si>
    <t>SOTAHEXAL 160</t>
  </si>
  <si>
    <t>160MG TBL NOB 100</t>
  </si>
  <si>
    <t>SULFASALAZIN</t>
  </si>
  <si>
    <t>47712</t>
  </si>
  <si>
    <t>SALAZOPYRIN EN</t>
  </si>
  <si>
    <t>500MG TBL ENT 100</t>
  </si>
  <si>
    <t>TADALAFIL</t>
  </si>
  <si>
    <t>29258</t>
  </si>
  <si>
    <t>CIALIS</t>
  </si>
  <si>
    <t>29260</t>
  </si>
  <si>
    <t>20MG TBL FLM 8</t>
  </si>
  <si>
    <t>158198</t>
  </si>
  <si>
    <t>167666</t>
  </si>
  <si>
    <t>TOLURA</t>
  </si>
  <si>
    <t>40MG TBL NOB 28</t>
  </si>
  <si>
    <t>167852</t>
  </si>
  <si>
    <t>80MG/5MG TBL NOB 28</t>
  </si>
  <si>
    <t>26578</t>
  </si>
  <si>
    <t>MICARDISPLUS</t>
  </si>
  <si>
    <t>80MG/12,5MG TBL NOB 28</t>
  </si>
  <si>
    <t>193884</t>
  </si>
  <si>
    <t>TOLUCOMBI</t>
  </si>
  <si>
    <t>80MG/12,5MG TBL NOB 28X1 II</t>
  </si>
  <si>
    <t>193894</t>
  </si>
  <si>
    <t>80MG/25MG TBL NOB 28X1 II</t>
  </si>
  <si>
    <t>193874</t>
  </si>
  <si>
    <t>40MG/12,5MG TBL NOB 28X1 II</t>
  </si>
  <si>
    <t>189668</t>
  </si>
  <si>
    <t>80MG/25MG TBL FLM 30</t>
  </si>
  <si>
    <t>86264</t>
  </si>
  <si>
    <t>3MG/ML OPH GTT SOL 1X5ML</t>
  </si>
  <si>
    <t>TRAMADOL</t>
  </si>
  <si>
    <t>12687</t>
  </si>
  <si>
    <t>TRAMAL RETARD TABLETY 100 MG</t>
  </si>
  <si>
    <t>46444</t>
  </si>
  <si>
    <t>TRITTICO AC 150</t>
  </si>
  <si>
    <t>150MG TBL RET 60</t>
  </si>
  <si>
    <t>TRIAMCINOLON</t>
  </si>
  <si>
    <t>2829</t>
  </si>
  <si>
    <t>TRIAMCINOLON LÉČIVA UNG</t>
  </si>
  <si>
    <t>1MG/G UNG 10G</t>
  </si>
  <si>
    <t>186665</t>
  </si>
  <si>
    <t>PREDUCTAL MR</t>
  </si>
  <si>
    <t>35MG TBL RET 180</t>
  </si>
  <si>
    <t>215964</t>
  </si>
  <si>
    <t>240MG TBL PRO 30</t>
  </si>
  <si>
    <t>16286</t>
  </si>
  <si>
    <t>STILNOX</t>
  </si>
  <si>
    <t>10MG TBL FLM 20</t>
  </si>
  <si>
    <t>198058</t>
  </si>
  <si>
    <t>SANVAL</t>
  </si>
  <si>
    <t>218386</t>
  </si>
  <si>
    <t>ZOLPINOX</t>
  </si>
  <si>
    <t>190960</t>
  </si>
  <si>
    <t>5MG/1,25MG/5MG TBL FLM 90(3X30)</t>
  </si>
  <si>
    <t>166760</t>
  </si>
  <si>
    <t>50MG TBL FLM 100</t>
  </si>
  <si>
    <t>ATORVASTATIN, AMLODIPIN A PERINDOPRIL</t>
  </si>
  <si>
    <t>205995</t>
  </si>
  <si>
    <t>LIPERTANCE</t>
  </si>
  <si>
    <t>20MG/5MG/5MG TBL FLM 30</t>
  </si>
  <si>
    <t>205998</t>
  </si>
  <si>
    <t>20MG/10MG/5MG TBL FLM 30</t>
  </si>
  <si>
    <t>206001</t>
  </si>
  <si>
    <t>20MG/10MG/10MG TBL FLM 30</t>
  </si>
  <si>
    <t>204760</t>
  </si>
  <si>
    <t>10MG/20MG TBL FLM 100</t>
  </si>
  <si>
    <t>TRAMADOL A PARACETAMOL</t>
  </si>
  <si>
    <t>179327</t>
  </si>
  <si>
    <t>DORETA</t>
  </si>
  <si>
    <t>75MG/650MG TBL FLM 30 I</t>
  </si>
  <si>
    <t>BUPROPION A NALTREXON</t>
  </si>
  <si>
    <t>210388</t>
  </si>
  <si>
    <t>MYSIMBA</t>
  </si>
  <si>
    <t>8MG/90MG TBL PRO 112</t>
  </si>
  <si>
    <t>BISOPROLOL A AMLODIPIN</t>
  </si>
  <si>
    <t>197070</t>
  </si>
  <si>
    <t>BIGITAL</t>
  </si>
  <si>
    <t>10MG/10MG TBL NOB 90</t>
  </si>
  <si>
    <t>213258</t>
  </si>
  <si>
    <t>EDOBAXAN</t>
  </si>
  <si>
    <t>210631</t>
  </si>
  <si>
    <t>LIXIANA</t>
  </si>
  <si>
    <t>60MG TBL FLM 100</t>
  </si>
  <si>
    <t>210625</t>
  </si>
  <si>
    <t>60MG TBL FLM 30</t>
  </si>
  <si>
    <t>NATRIUM-PIKOSULFÁT, KOMBINACE</t>
  </si>
  <si>
    <t>207229</t>
  </si>
  <si>
    <t>CITRAFLEET</t>
  </si>
  <si>
    <t>10MG/3,5G/10,97G POR PLV SOL SCC 2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</si>
  <si>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</si>
  <si>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</si>
  <si>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</si>
  <si>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</si>
  <si>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</si>
  <si>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</si>
  <si>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5116</t>
  </si>
  <si>
    <t>PÁS BŘIŠNÍ VERBA 932 517 0</t>
  </si>
  <si>
    <t>OBDVOD TRUPU 65-75CM,VEL.1</t>
  </si>
  <si>
    <t>KLOTRIMAZOL</t>
  </si>
  <si>
    <t>16895</t>
  </si>
  <si>
    <t>2828</t>
  </si>
  <si>
    <t>TRIAMCINOLON LÉČIVA CRM</t>
  </si>
  <si>
    <t>1MG/G CRM 10G</t>
  </si>
  <si>
    <t>155938</t>
  </si>
  <si>
    <t>HERPESIN 200</t>
  </si>
  <si>
    <t>223519</t>
  </si>
  <si>
    <t>ASPIRIN PROTECT</t>
  </si>
  <si>
    <t>100MG TBL ENT 98</t>
  </si>
  <si>
    <t>166476</t>
  </si>
  <si>
    <t>ATORIS 80</t>
  </si>
  <si>
    <t>FLUTRIMAZOL</t>
  </si>
  <si>
    <t>53905</t>
  </si>
  <si>
    <t>MICETAL</t>
  </si>
  <si>
    <t>10MG/ML DRM SPR SOL 1X30ML</t>
  </si>
  <si>
    <t>46981</t>
  </si>
  <si>
    <t>200MG TBL PRO 30</t>
  </si>
  <si>
    <t>59570</t>
  </si>
  <si>
    <t>37MG/5MG/0,01MG CPS MOL 50</t>
  </si>
  <si>
    <t>163114</t>
  </si>
  <si>
    <t>AMOXICILIN</t>
  </si>
  <si>
    <t>62052</t>
  </si>
  <si>
    <t>DUOMOX 1000</t>
  </si>
  <si>
    <t>1000MG TBL SUS 20</t>
  </si>
  <si>
    <t>ANTIBIOTIKA V KOMBINACI S OSTATNÍMI LÉČIVY</t>
  </si>
  <si>
    <t>1077</t>
  </si>
  <si>
    <t>OPHTHALMO-FRAMYKOIN COMP.</t>
  </si>
  <si>
    <t>132988</t>
  </si>
  <si>
    <t>218835</t>
  </si>
  <si>
    <t>196001</t>
  </si>
  <si>
    <t>SOBYCOR</t>
  </si>
  <si>
    <t>132524</t>
  </si>
  <si>
    <t>28831</t>
  </si>
  <si>
    <t>AERIUS</t>
  </si>
  <si>
    <t>2,5MG POR TBL DIS 30</t>
  </si>
  <si>
    <t>DEXAMETHASON A ANTIINFEKTIVA</t>
  </si>
  <si>
    <t>2546</t>
  </si>
  <si>
    <t>MAXITROL</t>
  </si>
  <si>
    <t>OPH GTT SUS 1X5ML</t>
  </si>
  <si>
    <t>DIAZEPAM</t>
  </si>
  <si>
    <t>2478</t>
  </si>
  <si>
    <t>10MG TBL NOB 20(2X10)</t>
  </si>
  <si>
    <t>201992</t>
  </si>
  <si>
    <t>ENOXAPARIN</t>
  </si>
  <si>
    <t>115402</t>
  </si>
  <si>
    <t>6000IU(60MG)/0,6ML INJ SOL ISP 10X0,6ML I</t>
  </si>
  <si>
    <t>EPLERENON</t>
  </si>
  <si>
    <t>203055</t>
  </si>
  <si>
    <t>EPLERENON SANDOZ</t>
  </si>
  <si>
    <t>50MG TBL FLM 30</t>
  </si>
  <si>
    <t>174339</t>
  </si>
  <si>
    <t>EPLERENON ACTAVIS</t>
  </si>
  <si>
    <t>HYDROCHLOROTHIAZID</t>
  </si>
  <si>
    <t>168</t>
  </si>
  <si>
    <t>HYDROCHLOROTHIAZID LÉČIVA</t>
  </si>
  <si>
    <t>CHOLEKALCIFEROL</t>
  </si>
  <si>
    <t>12023</t>
  </si>
  <si>
    <t>VIGANTOL</t>
  </si>
  <si>
    <t>0,5MG/ML POR GTT SOL 1X10ML</t>
  </si>
  <si>
    <t>31215</t>
  </si>
  <si>
    <t>25MG TBL NOB 30</t>
  </si>
  <si>
    <t>KORTIKOSTEROIDY</t>
  </si>
  <si>
    <t>84700</t>
  </si>
  <si>
    <t>OTOBACID N</t>
  </si>
  <si>
    <t>0,2MG/G+5MG/G+479,8MG/G AUR GTT SOL 1X5ML</t>
  </si>
  <si>
    <t>LANSOPRAZOL</t>
  </si>
  <si>
    <t>17121</t>
  </si>
  <si>
    <t>LANZUL</t>
  </si>
  <si>
    <t>30MG CPS DUR 28</t>
  </si>
  <si>
    <t>152147</t>
  </si>
  <si>
    <t>GLUCOPHAGE XR</t>
  </si>
  <si>
    <t>1000MG TBL PRO 60</t>
  </si>
  <si>
    <t>208203</t>
  </si>
  <si>
    <t>500MG TBL FLM 120 II</t>
  </si>
  <si>
    <t>MOMETASON</t>
  </si>
  <si>
    <t>192200</t>
  </si>
  <si>
    <t>1MG/G CRM 1X100G</t>
  </si>
  <si>
    <t>115318</t>
  </si>
  <si>
    <t>OXYBUTYNIN</t>
  </si>
  <si>
    <t>59104</t>
  </si>
  <si>
    <t>UROXAL</t>
  </si>
  <si>
    <t>5MG TBL NOB 60</t>
  </si>
  <si>
    <t>26914</t>
  </si>
  <si>
    <t>100MG TBL FLM 12 I</t>
  </si>
  <si>
    <t>167673</t>
  </si>
  <si>
    <t>189688</t>
  </si>
  <si>
    <t>TEZEO HCT</t>
  </si>
  <si>
    <t>80MG/12,5MG TBL NOB 90</t>
  </si>
  <si>
    <t>54094</t>
  </si>
  <si>
    <t>TRITTICO AC 75</t>
  </si>
  <si>
    <t>75MG TBL RET 30</t>
  </si>
  <si>
    <t>43879</t>
  </si>
  <si>
    <t>VEROGALID ER</t>
  </si>
  <si>
    <t>190970</t>
  </si>
  <si>
    <t>10MG/2,5MG/5MG TBL FLM 90(3X30)</t>
  </si>
  <si>
    <t>179333</t>
  </si>
  <si>
    <t>75MG/650MG TBL FLM 90 I</t>
  </si>
  <si>
    <t>74991</t>
  </si>
  <si>
    <t>AMOKSIKLAV 156,25 MG/5 ML</t>
  </si>
  <si>
    <t>125MG/31,25MG/5ML POR PLV SUS 1</t>
  </si>
  <si>
    <t>99366</t>
  </si>
  <si>
    <t>AMOKSIKLAV 457 MG/5 ML</t>
  </si>
  <si>
    <t>400MG/57MG/5ML POR PLV SUS 70ML</t>
  </si>
  <si>
    <t>132654</t>
  </si>
  <si>
    <t>81037</t>
  </si>
  <si>
    <t>6CMX5M,V NATAŽENÉM STAVU,KRÁTKÝ TAH,1KS</t>
  </si>
  <si>
    <t>87051</t>
  </si>
  <si>
    <t>ATORIS 40</t>
  </si>
  <si>
    <t>155859</t>
  </si>
  <si>
    <t>SUMAMED</t>
  </si>
  <si>
    <t>BETAHISTIN</t>
  </si>
  <si>
    <t>225589</t>
  </si>
  <si>
    <t>BETAHISTIN ACTAVIS</t>
  </si>
  <si>
    <t>16MG TBL NOB 60</t>
  </si>
  <si>
    <t>219840</t>
  </si>
  <si>
    <t>2,5MG TBL FLM 100</t>
  </si>
  <si>
    <t>162859</t>
  </si>
  <si>
    <t>LERKANIDIPIN</t>
  </si>
  <si>
    <t>169629</t>
  </si>
  <si>
    <t>10MG TBL FLM 100 II</t>
  </si>
  <si>
    <t>163137</t>
  </si>
  <si>
    <t>ORGANISMY PRODUKUJÍCÍ KYSELINU MLÉČNOU</t>
  </si>
  <si>
    <t>9159</t>
  </si>
  <si>
    <t>186337</t>
  </si>
  <si>
    <t>150MG TBL FLM 100</t>
  </si>
  <si>
    <t>14498</t>
  </si>
  <si>
    <t>OMNIC TOCAS 0,4</t>
  </si>
  <si>
    <t>0,4MG TBL PRO 100</t>
  </si>
  <si>
    <t>IBUPROFEN</t>
  </si>
  <si>
    <t>52307</t>
  </si>
  <si>
    <t>NUROFEN PRO DĚTI</t>
  </si>
  <si>
    <t>20MG/ML POR SUS 100ML II</t>
  </si>
  <si>
    <t>141034</t>
  </si>
  <si>
    <t>75MG TBL FLM 30</t>
  </si>
  <si>
    <t>213479</t>
  </si>
  <si>
    <t>19000IU/ML INJ SOL ISP 2X0,6ML</t>
  </si>
  <si>
    <t>126031</t>
  </si>
  <si>
    <t>4MG/1,25MG TBL NOB 30 II</t>
  </si>
  <si>
    <t>184408</t>
  </si>
  <si>
    <t>10MG TBL FLM 28X1</t>
  </si>
  <si>
    <t>119653</t>
  </si>
  <si>
    <t>320MG/60MG TBL FLM 60</t>
  </si>
  <si>
    <t>119654</t>
  </si>
  <si>
    <t>320MG/60MG TBL FLM 100</t>
  </si>
  <si>
    <t>127260</t>
  </si>
  <si>
    <t>125060</t>
  </si>
  <si>
    <t>87018</t>
  </si>
  <si>
    <t>BISOPROLOL A THIAZIDY</t>
  </si>
  <si>
    <t>153448</t>
  </si>
  <si>
    <t>COMBISO</t>
  </si>
  <si>
    <t>2,5MG/6,25MG TBL NOB 30</t>
  </si>
  <si>
    <t>FLUKONAZOL</t>
  </si>
  <si>
    <t>47476</t>
  </si>
  <si>
    <t>5MG/50MG TBL NOB 50</t>
  </si>
  <si>
    <t>KALCITRIOL</t>
  </si>
  <si>
    <t>14937</t>
  </si>
  <si>
    <t>ROCALTROL</t>
  </si>
  <si>
    <t>0,25MCG CPS MOL 30</t>
  </si>
  <si>
    <t>KANDESARTAN A DIURETIKA</t>
  </si>
  <si>
    <t>158993</t>
  </si>
  <si>
    <t>CANCOMBINO</t>
  </si>
  <si>
    <t>16MG/12,5MG TBL NOB 28 I</t>
  </si>
  <si>
    <t>10604</t>
  </si>
  <si>
    <t>LORISTA 50</t>
  </si>
  <si>
    <t>50MG TBL FLM 28</t>
  </si>
  <si>
    <t>208204</t>
  </si>
  <si>
    <t>500MG TBL FLM 60 II</t>
  </si>
  <si>
    <t>METFORMIN A LINAGLIPTIN</t>
  </si>
  <si>
    <t>185287</t>
  </si>
  <si>
    <t>JENTADUETO</t>
  </si>
  <si>
    <t>2,5MG/1000MG TBL FLM 60X1</t>
  </si>
  <si>
    <t>25365</t>
  </si>
  <si>
    <t>20MG CPS ETD 28</t>
  </si>
  <si>
    <t>178620</t>
  </si>
  <si>
    <t>VIDONORM</t>
  </si>
  <si>
    <t>4MG/5MG TBL NOB 30</t>
  </si>
  <si>
    <t>RAMIPRIL A FELODIPIN</t>
  </si>
  <si>
    <t>50117</t>
  </si>
  <si>
    <t>TRIASYN</t>
  </si>
  <si>
    <t>5MG/5MG TBL RET 30</t>
  </si>
  <si>
    <t>168903</t>
  </si>
  <si>
    <t>20MG TBL FLM 28 II</t>
  </si>
  <si>
    <t>148068</t>
  </si>
  <si>
    <t>184456</t>
  </si>
  <si>
    <t>20MG TBL FLM 84X1</t>
  </si>
  <si>
    <t>195095</t>
  </si>
  <si>
    <t>ROVASYN</t>
  </si>
  <si>
    <t>97402</t>
  </si>
  <si>
    <t>203954</t>
  </si>
  <si>
    <t>400MG/80MG TBL NOB 28</t>
  </si>
  <si>
    <t>101293</t>
  </si>
  <si>
    <t>TAMSULOSIN HCL SANDOZ 0,4</t>
  </si>
  <si>
    <t>FENOTEROL A IPRATROPIUM-BROMID</t>
  </si>
  <si>
    <t>2679</t>
  </si>
  <si>
    <t>21MCG/50MCG/DÁV INH SOL PSS 200DÁV</t>
  </si>
  <si>
    <t>VILANTEROL A UMEKLIDINIUM-BROMID</t>
  </si>
  <si>
    <t>210032</t>
  </si>
  <si>
    <t>ANORO</t>
  </si>
  <si>
    <t>55MCG/22MCG INH PLV DOS 1X30DÁV</t>
  </si>
  <si>
    <t>204757</t>
  </si>
  <si>
    <t>10MG/20MG TBL FLM 30X1</t>
  </si>
  <si>
    <t>138841</t>
  </si>
  <si>
    <t>37,5MG/325MG TBL FLM 30 I</t>
  </si>
  <si>
    <t>MULTIENZYMOVÉ PŘÍPRAVKY (LIPASA, PROTEASA APOD.)</t>
  </si>
  <si>
    <t>192390</t>
  </si>
  <si>
    <t>6000U TBL ENT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</si>
  <si>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</si>
  <si>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</si>
  <si>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</si>
  <si>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</si>
  <si>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</si>
  <si>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C01EB15 - TRIMETAZIDIN</t>
  </si>
  <si>
    <t>C08DA01 - VERAPAMIL</t>
  </si>
  <si>
    <t>C02AC05 - MOXONIDIN</t>
  </si>
  <si>
    <t>C10BX03 - ATORVASTATIN A AMLODIPIN</t>
  </si>
  <si>
    <t>J01FA09 - KLARITHROMYCIN</t>
  </si>
  <si>
    <t>R03AC13 - FORMOTEROL</t>
  </si>
  <si>
    <t>C07AB12 - NEBIVOLOL</t>
  </si>
  <si>
    <t>J01FA10 - AZITHROMYCIN</t>
  </si>
  <si>
    <t>M01AX17 - NIMESULID</t>
  </si>
  <si>
    <t>C09BB04 - PERINDOPRIL A AMLODIPIN</t>
  </si>
  <si>
    <t>C07BB07 - BISOPROLOL A THIAZIDY</t>
  </si>
  <si>
    <t>G04BD08 - SOLIFENACIN</t>
  </si>
  <si>
    <t>N06AX21 - DULOXETIN</t>
  </si>
  <si>
    <t>B03AE10 - RŮZNÉ JINÉ KOMBINACE ŽELEZA</t>
  </si>
  <si>
    <t>C01BC03 - PROPAFENON</t>
  </si>
  <si>
    <t>R06AX27 - DESLORATADIN</t>
  </si>
  <si>
    <t>C08CA08 - NITRENDIPIN</t>
  </si>
  <si>
    <t>A03FA07 - ITOPRIDUM</t>
  </si>
  <si>
    <t>C10AB05 - FENOFIBRÁT</t>
  </si>
  <si>
    <t>C01EB17 - IVABRADIN</t>
  </si>
  <si>
    <t>A02BC03 - LANSOPRAZOL</t>
  </si>
  <si>
    <t>C09DB04 - TELMISARTAN A AMLODIPIN</t>
  </si>
  <si>
    <t>B03AE10</t>
  </si>
  <si>
    <t>C01EB15</t>
  </si>
  <si>
    <t>C07AB12</t>
  </si>
  <si>
    <t>C07BB07</t>
  </si>
  <si>
    <t>C09BB04</t>
  </si>
  <si>
    <t>J01FA10</t>
  </si>
  <si>
    <t>C01EB17</t>
  </si>
  <si>
    <t>C08CA08</t>
  </si>
  <si>
    <t>C08DA01</t>
  </si>
  <si>
    <t>C09DB04</t>
  </si>
  <si>
    <t>J01FA09</t>
  </si>
  <si>
    <t>R06AX27</t>
  </si>
  <si>
    <t>A03FA07</t>
  </si>
  <si>
    <t>C10AX09</t>
  </si>
  <si>
    <t>M01AX17</t>
  </si>
  <si>
    <t>N06AX21</t>
  </si>
  <si>
    <t>R03AC13</t>
  </si>
  <si>
    <t>C01BC03</t>
  </si>
  <si>
    <t>C02AC05</t>
  </si>
  <si>
    <t>C10AB05</t>
  </si>
  <si>
    <t>C10BX03</t>
  </si>
  <si>
    <t>G04BD08</t>
  </si>
  <si>
    <t>A02BC03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</si>
  <si>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</si>
  <si>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</si>
  <si>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</si>
  <si>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</si>
  <si>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</si>
  <si>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</si>
  <si>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</si>
  <si>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</si>
  <si>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</si>
  <si>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</si>
  <si>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</si>
  <si>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</si>
  <si>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</si>
  <si>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</si>
  <si>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</si>
  <si>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</si>
  <si>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</si>
  <si>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</si>
  <si>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</si>
  <si>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</si>
  <si>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</si>
  <si>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</si>
  <si>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</si>
  <si>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</si>
  <si>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</si>
  <si>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</si>
  <si>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</si>
  <si>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</si>
  <si>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</si>
  <si>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</si>
  <si>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</si>
  <si>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</si>
  <si>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</si>
  <si>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</si>
  <si>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</si>
  <si>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ZQ223</t>
  </si>
  <si>
    <t>Houba V.A.C. Veraflo Dressing Kit medium pro podtlakovou terapii 17 x 15 x 1,8 cm 4007764</t>
  </si>
  <si>
    <t>ZK920</t>
  </si>
  <si>
    <t>Kanystr Info V.A.C. 500 ml pro podtlakovou terapii M8275063/1</t>
  </si>
  <si>
    <t>ZL977</t>
  </si>
  <si>
    <t>Kanystr renasys GO 750 ml pro podtlakovou terapii 66800916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</si>
  <si>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</si>
  <si>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</si>
  <si>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</si>
  <si>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</si>
  <si>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ZA539</t>
  </si>
  <si>
    <t>Kompresa NT 10 x 10 cm nesterilní 06103</t>
  </si>
  <si>
    <t>ZA464</t>
  </si>
  <si>
    <t>Kompresa NT 10 x 10 cm/2 ks sterilní 26520</t>
  </si>
  <si>
    <t>ZC854</t>
  </si>
  <si>
    <t>Kompresa NT 7,5 x 7,5 cm/2 ks sterilní 26510</t>
  </si>
  <si>
    <t>ZK087</t>
  </si>
  <si>
    <t>Krém cavilon ochranný bariérový á 28 g bal. á 12 ks 3391E</t>
  </si>
  <si>
    <t>ZA333</t>
  </si>
  <si>
    <t>Krytí aquacel Ag hydrofibre 10 x 10 cm á 10 ks 0081082 403708</t>
  </si>
  <si>
    <t>ZD482</t>
  </si>
  <si>
    <t>Krytí filmové transparentní Opsite spray 240 ml bal. á 12 ks 66004980</t>
  </si>
  <si>
    <t>ZL410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</si>
  <si>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</si>
  <si>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</si>
  <si>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</si>
  <si>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</si>
  <si>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</si>
  <si>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</si>
  <si>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</si>
  <si>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</si>
  <si>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</si>
  <si>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</si>
  <si>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</si>
  <si>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</si>
  <si>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</si>
  <si>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ZA486</t>
  </si>
  <si>
    <t>Krytí mastný tyl jelonet   5 x 5 cm á 50 ks 7403</t>
  </si>
  <si>
    <t>ZA417</t>
  </si>
  <si>
    <t>Krytí mastný tyl lomatuell H 10 x 20, á 10 ks, 23316</t>
  </si>
  <si>
    <t>ZA537</t>
  </si>
  <si>
    <t>Krytí mepilex heel 13 x 20 cm bal. á 5 ks 288100-01</t>
  </si>
  <si>
    <t>ZK404</t>
  </si>
  <si>
    <t>Krytí prontosan roztok 350 ml 400416</t>
  </si>
  <si>
    <t>ZN816</t>
  </si>
  <si>
    <t>Krytí roztok k výplachu a čištění ran ActiMaris Sensitiv 300 ml 3098093</t>
  </si>
  <si>
    <t>ZP973</t>
  </si>
  <si>
    <t>Krytí Sorelex 10 x 10 cm s kys. hyaluronovou a octenidinem bal. á 10 ks (150011) 3901</t>
  </si>
  <si>
    <t>ZA585</t>
  </si>
  <si>
    <t>Krytí suprasorb F 10 x 12 cm sterilní bal. á 10 ks 20462</t>
  </si>
  <si>
    <t>ZA503</t>
  </si>
  <si>
    <t>Krytí suprasorb F 10 x 25 cm fóliové sterilní bal. á 10 ks 20464</t>
  </si>
  <si>
    <t>ZC715</t>
  </si>
  <si>
    <t>Krytí suprasorb X   5 x 5 cm antimikr.steril. bal. á 5 ks 20540</t>
  </si>
  <si>
    <t>ZF422</t>
  </si>
  <si>
    <t>Krytí suprasorb X  9 x 9 cm bal. á 5 ks 20531</t>
  </si>
  <si>
    <t>ZA507</t>
  </si>
  <si>
    <t>Krytí tegaderm 8,5 cm x 10,5 cm bal. á 50 ks s výřezem 1635</t>
  </si>
  <si>
    <t>Krytí tegaderm 8,5 cm x 10,5 cm bal. á 50 ks s výřezem 1635 - náhrada ZQ158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</si>
  <si>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</si>
  <si>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</si>
  <si>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</si>
  <si>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</si>
  <si>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</si>
  <si>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</si>
  <si>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</si>
  <si>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</si>
  <si>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</si>
  <si>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</si>
  <si>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</si>
  <si>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</si>
  <si>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</si>
  <si>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</si>
  <si>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</si>
  <si>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</si>
  <si>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</si>
  <si>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</si>
  <si>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</si>
  <si>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</si>
  <si>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</si>
  <si>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</si>
  <si>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ZA329</t>
  </si>
  <si>
    <t>Obinadlo fixa crep   6 cm x 4 m 1323100102</t>
  </si>
  <si>
    <t>ZA601</t>
  </si>
  <si>
    <t>Obinadlo fixa crep 12 cm x 4 m 1323100105</t>
  </si>
  <si>
    <t>ZN091</t>
  </si>
  <si>
    <t>Obvaz elastický síťový CareFix Tube k zajištění a ochraně fixace IV kanyl vel. M bal. á 15 ks 0151 M</t>
  </si>
  <si>
    <t>ZI973</t>
  </si>
  <si>
    <t>Pěna malá  V.A.C M8275051/1</t>
  </si>
  <si>
    <t>ZL973</t>
  </si>
  <si>
    <t>Pěna renasys-F střední set (M) pro podtlakovou terapii 66800795</t>
  </si>
  <si>
    <t>ZI974</t>
  </si>
  <si>
    <t>Pěna střední V.A.C M8275052/1</t>
  </si>
  <si>
    <t>ZI975</t>
  </si>
  <si>
    <t>Pěna velká V.A.C M8275053/1</t>
  </si>
  <si>
    <t>ZA638</t>
  </si>
  <si>
    <t>Set kardio 1 bal. á 35 ks 41026</t>
  </si>
  <si>
    <t>ZA444</t>
  </si>
  <si>
    <t>Tampon nesterilní stáčený 20 x 19 cm bez RTG nití bal. á 100 ks 1320300404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</si>
  <si>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</si>
  <si>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</si>
  <si>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</si>
  <si>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</si>
  <si>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</si>
  <si>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</si>
  <si>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</si>
  <si>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</si>
  <si>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</si>
  <si>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</si>
  <si>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ZC748</t>
  </si>
  <si>
    <t>Brýle kyslíkové 210 cm, á 50 ks, 1104</t>
  </si>
  <si>
    <t>ZC751</t>
  </si>
  <si>
    <t>Čepelka skalpelová 11 BB511</t>
  </si>
  <si>
    <t>ZE253</t>
  </si>
  <si>
    <t>Drainobag 40 malý měch-samost. 5524059</t>
  </si>
  <si>
    <t>ZB771</t>
  </si>
  <si>
    <t>Držák jehly základní 450201</t>
  </si>
  <si>
    <t>ZB851</t>
  </si>
  <si>
    <t>Elektroda EKG ARBO H66 bal. á 300 ks 31.1663.21</t>
  </si>
  <si>
    <t>ZC586</t>
  </si>
  <si>
    <t>Filtr H-V kompaktní kombinovaný sterilní přímý á 25 ks 19401</t>
  </si>
  <si>
    <t>ZA738</t>
  </si>
  <si>
    <t>Filtr mini spike zelený 4550242</t>
  </si>
  <si>
    <t>ZB340</t>
  </si>
  <si>
    <t>Hadička kyslíková bal. á 50 ks 41113</t>
  </si>
  <si>
    <t>ZN298</t>
  </si>
  <si>
    <t>Hadička spojovací Gamaplus HS 1,8 x 1800 LL NO DOP 606304-ND</t>
  </si>
  <si>
    <t>ZQ249</t>
  </si>
  <si>
    <t>Hadička spojovací HS 1,8 x 1800 mm LL DEPH free 2200 180 ND</t>
  </si>
  <si>
    <t>ZB670</t>
  </si>
  <si>
    <t>Hadička spojovací tlaková biocath pr. 3,0 mm x 200 cm, bal 25 ks, PB 3320 M</t>
  </si>
  <si>
    <t>ZB531</t>
  </si>
  <si>
    <t>Hadička vysokotlaká combidyn 200 cm bal. á 50 ks 5215035</t>
  </si>
  <si>
    <t>ZL717</t>
  </si>
  <si>
    <t>Kanyla introcan safety 3 modrá 22G bal. á 50 ks 4251128-01</t>
  </si>
  <si>
    <t>ZL718</t>
  </si>
  <si>
    <t>Kanyla introcan safety 3 růžová 20G bal. á 50 ks 4251130-01</t>
  </si>
  <si>
    <t>ZH816</t>
  </si>
  <si>
    <t>Katetr močový foley CH14 180605-000140</t>
  </si>
  <si>
    <t>ZH493</t>
  </si>
  <si>
    <t>Katetr močový foley CH16 180605-000160</t>
  </si>
  <si>
    <t>ZE089</t>
  </si>
  <si>
    <t>Kleště na svorky manipler AZ 783102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</si>
  <si>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</si>
  <si>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</si>
  <si>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</si>
  <si>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</si>
  <si>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</si>
  <si>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</si>
  <si>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ZC994</t>
  </si>
  <si>
    <t>Láhev náhradní hi-vac 400 ml 05.000.22.802</t>
  </si>
  <si>
    <t>ZB947</t>
  </si>
  <si>
    <t>Manžeta TK dospělá k monitoru Philips střední 27-35 cm M1574A</t>
  </si>
  <si>
    <t>ZI900</t>
  </si>
  <si>
    <t>Manžeta TK k monitoru Philips jednohadičková NIBP dospělá KVS M1 5ZOMG</t>
  </si>
  <si>
    <t>ZA894</t>
  </si>
  <si>
    <t>Mikronebulizátor + maska (GL) bal. á 20 ks P01069</t>
  </si>
  <si>
    <t>ZB596</t>
  </si>
  <si>
    <t>Mikronebulizér MicroMist 22F 41892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</si>
  <si>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</si>
  <si>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</si>
  <si>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</si>
  <si>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</si>
  <si>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</si>
  <si>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</si>
  <si>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ZL688</t>
  </si>
  <si>
    <t>Proužky Accu-Check Inform IIStrip 50 EU1 á 50 ks 05942861041</t>
  </si>
  <si>
    <t>ZB772</t>
  </si>
  <si>
    <t>Přechodka adaptér luer 450070</t>
  </si>
  <si>
    <t>ZA883</t>
  </si>
  <si>
    <t>Rourka rektální CH18 délka 40 cm 19-18.100</t>
  </si>
  <si>
    <t>ZL689</t>
  </si>
  <si>
    <t>Roztok Accu-Check Performa Int´l Controls 1+2 level 04861736</t>
  </si>
  <si>
    <t>ZB307</t>
  </si>
  <si>
    <t>Sáček náhradní 3,5 l Ureofix s posuvnou svorkou 4417543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</si>
  <si>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</si>
  <si>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</si>
  <si>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</si>
  <si>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</si>
  <si>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</si>
  <si>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</si>
  <si>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</si>
  <si>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</si>
  <si>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</si>
  <si>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</si>
  <si>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</si>
  <si>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</si>
  <si>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</si>
  <si>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</si>
  <si>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</si>
  <si>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</si>
  <si>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ZO543</t>
  </si>
  <si>
    <t>Stříkačka injekční předplněná 0,9% NaCl 10 ml BD PosiFlush SP EMA bal. á 30 ks 306585</t>
  </si>
  <si>
    <t>ZB893</t>
  </si>
  <si>
    <t>Stříkačka inzulinová omnican 0,5 ml 100j s jehlou 30 G bal. á 100 ks 9151125S</t>
  </si>
  <si>
    <t>ZB006</t>
  </si>
  <si>
    <t>Teploměr digitální thermoval basic 9250391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</si>
  <si>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</si>
  <si>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</si>
  <si>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</si>
  <si>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</si>
  <si>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</si>
  <si>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</si>
  <si>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ZK798</t>
  </si>
  <si>
    <t>Zátka combi modrá 4495152</t>
  </si>
  <si>
    <t>ZB756</t>
  </si>
  <si>
    <t>Zkumavka 3 ml K3 edta fialová 454086</t>
  </si>
  <si>
    <t>ZB774</t>
  </si>
  <si>
    <t>Zkumavka červená 5 ml gel 456071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</si>
  <si>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</si>
  <si>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</si>
  <si>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</si>
  <si>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</si>
  <si>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</si>
  <si>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</si>
  <si>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</si>
  <si>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</si>
  <si>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ZH547</t>
  </si>
  <si>
    <t>Zkumavka PP se šroubovacím uzávěrem 7 ml 82 mm x 13 mm bal. á 1000 ks 60.550.100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</si>
  <si>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</si>
  <si>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</si>
  <si>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</si>
  <si>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</si>
  <si>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</si>
  <si>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</si>
  <si>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</si>
  <si>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</si>
  <si>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</si>
  <si>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</si>
  <si>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</si>
  <si>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</si>
  <si>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</si>
  <si>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</si>
  <si>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</si>
  <si>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</si>
  <si>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</si>
  <si>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</si>
  <si>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</si>
  <si>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</si>
  <si>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</si>
  <si>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</si>
  <si>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</si>
  <si>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</si>
  <si>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</si>
  <si>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</si>
  <si>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</si>
  <si>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</si>
  <si>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</si>
  <si>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</si>
  <si>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</si>
  <si>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</si>
  <si>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</si>
  <si>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</si>
  <si>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vyšetřovací nitril basic bez pudru modré L bal. á 200 ks 44752</t>
  </si>
  <si>
    <t>Rukavice vyšetřovací nitril basic bez pudru modré S bal. á 200 ks 44750</t>
  </si>
  <si>
    <t>Rukavice vyšetřovací nitril bez pudru nesterilní basic modré M bal. á 200 ks 44751</t>
  </si>
  <si>
    <t>50115079</t>
  </si>
  <si>
    <t>ZPr - internzivní péče (Z542)</t>
  </si>
  <si>
    <t>ZB669</t>
  </si>
  <si>
    <t>Hadice odsávací 2 kohouty 7/11, délka 180 cm Softub TA 7181</t>
  </si>
  <si>
    <t>ZC366</t>
  </si>
  <si>
    <t>Převodník tlakový PX260 150 cm 1 linka bal. á 10 ks (T100209A) T100209B</t>
  </si>
  <si>
    <t>KG691</t>
  </si>
  <si>
    <t>set pls ecmo dlouhodobé životní podpory (oxygenátor,centrifugační pumpa,hadicový set, přetlakový vak) 701027818</t>
  </si>
  <si>
    <t>set pls ecmo dlouhodobé životní podpory 701027818</t>
  </si>
  <si>
    <t>ZA315</t>
  </si>
  <si>
    <t>Kompresa NT 5 x 5 cm/2 ks sterilní 26501</t>
  </si>
  <si>
    <t>ZF042</t>
  </si>
  <si>
    <t>Krytí mastný tyl jelonet 10 x 10 cm á 10 ks 7404</t>
  </si>
  <si>
    <t>ZF352</t>
  </si>
  <si>
    <t>Náplast transpore bílá 2,50 cm x 9,14 m bal. á 12 ks 1534-1</t>
  </si>
  <si>
    <t>ZB757</t>
  </si>
  <si>
    <t>Zkumavka 6 ml K3 edta fialová 456036</t>
  </si>
  <si>
    <t>ZB762</t>
  </si>
  <si>
    <t>Zkumavka červená 6 ml 456092</t>
  </si>
  <si>
    <t>ZI179</t>
  </si>
  <si>
    <t>Zkumavka s mediem+ flovakovaný tampon eSwab růžový nos,krk,vagina,konečník,rány,fekální vzo) 490CE.A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</si>
  <si>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</si>
  <si>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</si>
  <si>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</si>
  <si>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</si>
  <si>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</si>
  <si>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</si>
  <si>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</si>
  <si>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</si>
  <si>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</si>
  <si>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</si>
  <si>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DF413</t>
  </si>
  <si>
    <t>Functional Fibrinogen Test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</si>
  <si>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</si>
  <si>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</si>
  <si>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</si>
  <si>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</si>
  <si>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</si>
  <si>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</si>
  <si>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</si>
  <si>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</si>
  <si>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</si>
  <si>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</si>
  <si>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</si>
  <si>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</si>
  <si>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DB942</t>
  </si>
  <si>
    <t>MEMBRÁNOVÁ SOUPRAVA pCO2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</si>
  <si>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</si>
  <si>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</si>
  <si>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</si>
  <si>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</si>
  <si>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</si>
  <si>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</si>
  <si>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</si>
  <si>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</si>
  <si>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</si>
  <si>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</si>
  <si>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</si>
  <si>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</si>
  <si>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</si>
  <si>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</si>
  <si>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</si>
  <si>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</si>
  <si>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</si>
  <si>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</si>
  <si>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</si>
  <si>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</si>
  <si>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</si>
  <si>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</si>
  <si>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</si>
  <si>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</si>
  <si>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</si>
  <si>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</si>
  <si>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ZC506</t>
  </si>
  <si>
    <t>Kompresa NT 10 x 10 cm/5 ks sterilní 1325020275</t>
  </si>
  <si>
    <t>ZC845</t>
  </si>
  <si>
    <t>Kompresa NT 10 x 20 cm/5 ks sterilní 26621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</si>
  <si>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</si>
  <si>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</si>
  <si>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</si>
  <si>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</si>
  <si>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</si>
  <si>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</si>
  <si>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ZB049</t>
  </si>
  <si>
    <t>Krytí cellistyp 7 x 10 cm bal. á 15 ks (náhrada za okcel) 2080511</t>
  </si>
  <si>
    <t>ZE483</t>
  </si>
  <si>
    <t>Krytí D-Fix - fixace I.V. kanyl transparentní semipermeabilní s výřezem na kratší straně sterilní 6 x 9 cm bal. á 100 ks (náhrada za tegaderm) 70.700.41.071</t>
  </si>
  <si>
    <t>ZC399</t>
  </si>
  <si>
    <t>Krytí hemostatické traumacel taf light 1,5 x 5 cm bal. á 10 ks síťka 10295</t>
  </si>
  <si>
    <t>ZB571</t>
  </si>
  <si>
    <t>Krytí melgisorb Ag alginátové 5 x 5 cm bal. á 10 ks 256055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</si>
  <si>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</si>
  <si>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</si>
  <si>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</si>
  <si>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</si>
  <si>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</si>
  <si>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</si>
  <si>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</si>
  <si>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</si>
  <si>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ZA317</t>
  </si>
  <si>
    <t>Krytí s mastí atrauman 5 x 5 cm bal. á 10 ks 499510</t>
  </si>
  <si>
    <t>ZA492</t>
  </si>
  <si>
    <t>Krytí suprasorb H 10 x 10 cm hydrokoloidní standard bal. á 10 ks 20403</t>
  </si>
  <si>
    <t>ZF748</t>
  </si>
  <si>
    <t>Krytí suprasorb H 14x14 cm bal. á 5 ks 20430</t>
  </si>
  <si>
    <t>ZA595</t>
  </si>
  <si>
    <t>Krytí tegaderm 6,0 cm x 7,0 cm bal. á 100 ks s výřezem 1623W</t>
  </si>
  <si>
    <t>ZQ161</t>
  </si>
  <si>
    <t>Krytí WAYSITE  transparentní voděodolné sterilní, 6 x 7 cm  bal. á 10 ks 811210</t>
  </si>
  <si>
    <t>ZQ160</t>
  </si>
  <si>
    <t>Krytí WAYSITE voděodolné transparentní sterilní 9 x 10 cm bal. á 10 ks (náhrada za tegaderm) 811211</t>
  </si>
  <si>
    <t>ZA319</t>
  </si>
  <si>
    <t>Náplast durapore 2,50 cm x 9,14 m bal. á 12 ks 1538-1</t>
  </si>
  <si>
    <t>ZA418</t>
  </si>
  <si>
    <t>Náplast metaline pod TS 8 x 9 cm 23094</t>
  </si>
  <si>
    <t>ZH012</t>
  </si>
  <si>
    <t>Náplast micropore 2,50 cm x 9,10 m 840W-1</t>
  </si>
  <si>
    <t>ZC885</t>
  </si>
  <si>
    <t>Náplast omnifix E 10 cm x 10 m 900650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</si>
  <si>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</si>
  <si>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</si>
  <si>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</si>
  <si>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</si>
  <si>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</si>
  <si>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</si>
  <si>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</si>
  <si>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</si>
  <si>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</si>
  <si>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</si>
  <si>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</si>
  <si>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</si>
  <si>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ZA331</t>
  </si>
  <si>
    <t>Obinadlo fixa crep 10 cm x 4 m 1323100104</t>
  </si>
  <si>
    <t>ZA589</t>
  </si>
  <si>
    <t>Tampon sterilní stáčený 30 x 30 cm / 5 ks karton á 1500 ks 28007</t>
  </si>
  <si>
    <t>ZA617</t>
  </si>
  <si>
    <t>Tampon TC-OC k ošetření dutiny ústní á 250 ks 12240</t>
  </si>
  <si>
    <t>ZA466</t>
  </si>
  <si>
    <t>Tyčinka vatová sterilní 14 cm bal. á 200 ks 9679501</t>
  </si>
  <si>
    <t>Tyčinka vatová sterilní 14 cm bal. á 200 ks 9679501 - identický kód s ZA729</t>
  </si>
  <si>
    <t>ZA604</t>
  </si>
  <si>
    <t>Tyčinka vatová sterilní jednotlivě balalená bal. á 1000 ks 5100/SG/CS</t>
  </si>
  <si>
    <t>ZD212</t>
  </si>
  <si>
    <t>Brýle kyslíkové pro dospělé 1,8 m standard 1161000/L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</si>
  <si>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</si>
  <si>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</si>
  <si>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</si>
  <si>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</si>
  <si>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</si>
  <si>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</si>
  <si>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</si>
  <si>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</si>
  <si>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</si>
  <si>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</si>
  <si>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ZP287</t>
  </si>
  <si>
    <t>Držák pro tlakové převodníky TCLIP05 bal. á 5 ks</t>
  </si>
  <si>
    <t>ZC129</t>
  </si>
  <si>
    <t>Elektroda defibrilační pro dospělé QC 11996-000091</t>
  </si>
  <si>
    <t>ZB424</t>
  </si>
  <si>
    <t>Elektroda EKG H34SG 31.1946.21</t>
  </si>
  <si>
    <t>ZB295</t>
  </si>
  <si>
    <t>Filtr iso-gard hepa čistý bal. á 20 ks 28012</t>
  </si>
  <si>
    <t>ZD454</t>
  </si>
  <si>
    <t>Filtr pro dospělé s HME a portem 038-41-355</t>
  </si>
  <si>
    <t>ZC777</t>
  </si>
  <si>
    <t>Filtr sací MSF 271-022-001</t>
  </si>
  <si>
    <t>ZC968</t>
  </si>
  <si>
    <t>Filtrate bag 5029011</t>
  </si>
  <si>
    <t>ZL951</t>
  </si>
  <si>
    <t>Hadička prodlužovací PVC 150 cm pro světlocitlivé léky NO DOP bal. á 20  ks V686423-ND</t>
  </si>
  <si>
    <t>ZN297</t>
  </si>
  <si>
    <t>Hadička spojovací Gamaplus HS 1,8 x 450 LL NO DOP 606301-ND</t>
  </si>
  <si>
    <t>ZQ248</t>
  </si>
  <si>
    <t>Hadička spojovací HS 1,8 x 450 mm LL DEPH free 2200 045 ND</t>
  </si>
  <si>
    <t>ZB497</t>
  </si>
  <si>
    <t>Hadička vysokotlaká combidyn 20 cm bal. á 50 ks 5204941</t>
  </si>
  <si>
    <t>ZG001</t>
  </si>
  <si>
    <t>Husí krk expandi-flex s dvojtou otočnou spojkou á 30 ks 22531</t>
  </si>
  <si>
    <t>ZI250</t>
  </si>
  <si>
    <t>Jehelec MAYO - HEGAR rovný 18 cm BM066R</t>
  </si>
  <si>
    <t>ZB536</t>
  </si>
  <si>
    <t>Kanyla arteriální 20 G/1,1 x 45 mm bal. á 25 ks 682245</t>
  </si>
  <si>
    <t>ZB310</t>
  </si>
  <si>
    <t>Kanyla ET 8,0 s manžetou bal. á 20 ks 100/199/080</t>
  </si>
  <si>
    <t>ZF196</t>
  </si>
  <si>
    <t>Kanyla ET 8,0 se sáním nad manžetou SACETT I.D. 100/189/080</t>
  </si>
  <si>
    <t>ZB314</t>
  </si>
  <si>
    <t>Kanyla TS 8,0 s manžetou bal. á 2 ks 100/523/080</t>
  </si>
  <si>
    <t>ZB263</t>
  </si>
  <si>
    <t>Kanyla TS 9,0 s manžetou bal. á 2 ks 100/523/090</t>
  </si>
  <si>
    <t>ZF742</t>
  </si>
  <si>
    <t>Kit pro perikardiocentézu bal. á 5 ks LMP003P6</t>
  </si>
  <si>
    <t>ZB477</t>
  </si>
  <si>
    <t>Kohout trojcestný lopez valve AA-011-M9000 S</t>
  </si>
  <si>
    <t>ZM085</t>
  </si>
  <si>
    <t>Konektor bezjehlový k vakům Viaflo SPIKE bal. á 30 ks EMC3482 (GMC7405)</t>
  </si>
  <si>
    <t>ZE018</t>
  </si>
  <si>
    <t>Kyveta k hemochron bal. 45 ks JACT-LR</t>
  </si>
  <si>
    <t>ZB102</t>
  </si>
  <si>
    <t>Láhev k odsávačce flovac 1l hadice 1,8 m á 45 ks 000-036-020</t>
  </si>
  <si>
    <t>ZD113</t>
  </si>
  <si>
    <t>Manžeta fixační Ute-Fix á 30 ks NKS:40-06</t>
  </si>
  <si>
    <t>ZC166</t>
  </si>
  <si>
    <t>Manžeta přetlaková   500 ml 100 ZIT-500 (100 051-018-803)</t>
  </si>
  <si>
    <t>ZB038</t>
  </si>
  <si>
    <t>Medisize hydrovent S filt./HM , bal.á 50 ks, 300-200-000</t>
  </si>
  <si>
    <t>ZA904</t>
  </si>
  <si>
    <t>Mikronebulizér s maskou 41893</t>
  </si>
  <si>
    <t>ZF192</t>
  </si>
  <si>
    <t>Nádoba na kontaminovaný odpad 4 l 15-0004</t>
  </si>
  <si>
    <t>ZB648</t>
  </si>
  <si>
    <t>Páska fixační Hand-Fix 30 bal. á 2 ks NKS:60-65</t>
  </si>
  <si>
    <t>ZP860</t>
  </si>
  <si>
    <t>Páska tracheostomická fixační 52 cm bal. á 5 ks 40-0005-044</t>
  </si>
  <si>
    <t>ZP509</t>
  </si>
  <si>
    <t>Pinzeta UH sterilní I0600</t>
  </si>
  <si>
    <t>ZC832</t>
  </si>
  <si>
    <t>Pleuracan A bal. á 10 ks 4462556</t>
  </si>
  <si>
    <t>ZJ673</t>
  </si>
  <si>
    <t>Pohár na moč 100 ml UH GAMA204808</t>
  </si>
  <si>
    <t>ZB302</t>
  </si>
  <si>
    <t>Rampa 3 kohouty, bal.á 20 ks, RP 3000 M</t>
  </si>
  <si>
    <t>ZB301</t>
  </si>
  <si>
    <t>Rampa 5 kohoutů bez PVC lipidorezistentní bal. á 20 ks RP 5000 M</t>
  </si>
  <si>
    <t>ZB784</t>
  </si>
  <si>
    <t>Rukojeť laryngoskopická medium pro lžíce s f.optickým vláknem 3000.350.10</t>
  </si>
  <si>
    <t>ZB249</t>
  </si>
  <si>
    <t>Sáček močový s křížovou výpustí 2000 ml s hadičkou 90 cm ZAR-TNU201601</t>
  </si>
  <si>
    <t>Sáček močový s křížovou výpustí 2000 ml ZAR-TNU201601</t>
  </si>
  <si>
    <t>ZC640</t>
  </si>
  <si>
    <t>Senzor flotrac s hadicí 213 cm MHD8R</t>
  </si>
  <si>
    <t>ZO506</t>
  </si>
  <si>
    <t>Senzor fore-sight ELITE dual velký CS 01-07-2103</t>
  </si>
  <si>
    <t>ZP046</t>
  </si>
  <si>
    <t>Set dialyzační Multifiltrate PRO CiCa HD 1000 F00000463</t>
  </si>
  <si>
    <t>ZN906</t>
  </si>
  <si>
    <t>Set flocare infinity pack transition (APA 3386415) pro nemocniční péči 586514</t>
  </si>
  <si>
    <t>ZP393</t>
  </si>
  <si>
    <t>Set pro enterální výživu Flocare gravity pack set ENFit 586460</t>
  </si>
  <si>
    <t>ZD030</t>
  </si>
  <si>
    <t>Skalpel jednorázový cutfix sterilní bal. á 10 ks 5518040</t>
  </si>
  <si>
    <t>ZP259</t>
  </si>
  <si>
    <t>Sonda nasojejunální flocare Bengmark NI TUBE CH10/145 cm 003.403.947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</si>
  <si>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</si>
  <si>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</si>
  <si>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</si>
  <si>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</si>
  <si>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</si>
  <si>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</si>
  <si>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</si>
  <si>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</si>
  <si>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</si>
  <si>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</si>
  <si>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</si>
  <si>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</si>
  <si>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</si>
  <si>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</si>
  <si>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</si>
  <si>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ZB545</t>
  </si>
  <si>
    <t>Spojka asymetrická 7,10 mm 75111</t>
  </si>
  <si>
    <t>ZD458</t>
  </si>
  <si>
    <t>Spojka vrapovaná roztaž.rovná 15F bal. á 50 ks 038-61-311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</si>
  <si>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</si>
  <si>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</si>
  <si>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</si>
  <si>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</si>
  <si>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</si>
  <si>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</si>
  <si>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ZA964</t>
  </si>
  <si>
    <t>Stříkačka janett 3-dílná 60 ml sterilní vyplachovací 050ML3CZ-CEW (MRG564)</t>
  </si>
  <si>
    <t>ZB988</t>
  </si>
  <si>
    <t>Systém hrudní drenáže Pleur-evac bal. á 6 ks pro dospělé A-6000-08LF</t>
  </si>
  <si>
    <t>ZK839</t>
  </si>
  <si>
    <t>Systém hrudní drenáže Sinapi 1000 ml dlouhá trubice kontrola sání + konekto a hadicová svorka XL1000SC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</si>
  <si>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</si>
  <si>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</si>
  <si>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</si>
  <si>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</si>
  <si>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ZP300</t>
  </si>
  <si>
    <t>Škrtidlo se sponou pro dospělé bez latexu modré délka 400 mm 09820-B</t>
  </si>
  <si>
    <t>ZA119</t>
  </si>
  <si>
    <t>Trokar hrudní 18F 30 cm 636.18</t>
  </si>
  <si>
    <t>ZB632</t>
  </si>
  <si>
    <t>Ventil expirační jednorázový á 10 ks 8414776</t>
  </si>
  <si>
    <t>ZP077</t>
  </si>
  <si>
    <t>Zkumavka 15 ml PP 101/16,5 mm bílý šroubový uzávěr sterilní jednotlivě balená 10362/MO/SG/CS</t>
  </si>
  <si>
    <t>ZB777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</si>
  <si>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</si>
  <si>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</si>
  <si>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</si>
  <si>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</si>
  <si>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</si>
  <si>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</si>
  <si>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</si>
  <si>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ZE420</t>
  </si>
  <si>
    <t>Set hadicový pro aquarius hemofiltr HF19 AQUASET19</t>
  </si>
  <si>
    <t>ZE079</t>
  </si>
  <si>
    <t>Set transfúzní non PVC s odvzdušněním a bakteriálním filtrem ZAR-I-TS</t>
  </si>
  <si>
    <t>ZA832</t>
  </si>
  <si>
    <t>Jehla injekční 0,9 x 40 mm žlutá 4657519</t>
  </si>
  <si>
    <t>ZA836</t>
  </si>
  <si>
    <t>Jehla injekční 0,9 x 70 mm žlutá 4665791</t>
  </si>
  <si>
    <t>ZB769</t>
  </si>
  <si>
    <t>Jehla vakuová 206/38 mm žlutá 450077</t>
  </si>
  <si>
    <t>ZN126</t>
  </si>
  <si>
    <t>Rukavice operační gammex latex PF bez pudru 7,0 330048070</t>
  </si>
  <si>
    <t>ZN125</t>
  </si>
  <si>
    <t>Rukavice operační gammex latex PF bez pudru 7,5 330048075</t>
  </si>
  <si>
    <t>50115070</t>
  </si>
  <si>
    <t>ZPr - katetry ostatní (Z513)</t>
  </si>
  <si>
    <t>ZO342</t>
  </si>
  <si>
    <t>Katetr CVC 4 lumen 8,5 Fr x 20 cm Arrow gard blue plus bal. á 10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</si>
  <si>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</si>
  <si>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</si>
  <si>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</si>
  <si>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</si>
  <si>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</si>
  <si>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</si>
  <si>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</si>
  <si>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</si>
  <si>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ZB751</t>
  </si>
  <si>
    <t>Hadice PVC 8/12 á 30 m P00468</t>
  </si>
  <si>
    <t>ZL249</t>
  </si>
  <si>
    <t>Hadice vrapovaná bal. á 50 m 038-01-228</t>
  </si>
  <si>
    <t>ZD725</t>
  </si>
  <si>
    <t>Maska aerosolová pro dospělé 032-10-006NC</t>
  </si>
  <si>
    <t>ZC772</t>
  </si>
  <si>
    <t>Maska kyslíková pro dospělé uchycení gumičkou 13101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</si>
  <si>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</si>
  <si>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</si>
  <si>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</si>
  <si>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</si>
  <si>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ZD671</t>
  </si>
  <si>
    <t>Převodník tlakový PX2X2 dvojitý bal. á 8 ks T005074A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</si>
  <si>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</si>
  <si>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</si>
  <si>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</si>
  <si>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</si>
  <si>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</si>
  <si>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</si>
  <si>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</si>
  <si>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</si>
  <si>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ZI644</t>
  </si>
  <si>
    <t>Dlaha sternální uzamykatelná 2.4 mm 460.046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</si>
  <si>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</si>
  <si>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</si>
  <si>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</si>
  <si>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bal. á 12 MBO70146B</t>
  </si>
  <si>
    <t>ZP705</t>
  </si>
  <si>
    <t>Drát sternální ocelový s titanovým povrchem SERANOX TI průměr 0,9 mm délka 0,45 m s jehlou HRK-48 bal. 4 x 0,45 bal. á 12  MB090146B</t>
  </si>
  <si>
    <t>KC616</t>
  </si>
  <si>
    <t>graft aortální 25CAVGJ-515</t>
  </si>
  <si>
    <t>KC606</t>
  </si>
  <si>
    <t>chlopeň srdeční mechanická mhv regent SJM, 21AGFN-756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</si>
  <si>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</si>
  <si>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</si>
  <si>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</si>
  <si>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</si>
  <si>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</si>
  <si>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</si>
  <si>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KI328</t>
  </si>
  <si>
    <t>kroužek anuloplastický Physio Mitrální 28mm 4450M28</t>
  </si>
  <si>
    <t>KI329</t>
  </si>
  <si>
    <t>kroužek anuloplastický Physio Mitrální 30mm 4450M30</t>
  </si>
  <si>
    <t>KI331</t>
  </si>
  <si>
    <t>kroužek anuloplastický Physio Mitrální 34mm 4450M34</t>
  </si>
  <si>
    <t>KI332</t>
  </si>
  <si>
    <t>kroužek anuloplastický Physio Mitrální 36mm 4450M36</t>
  </si>
  <si>
    <t>KC621</t>
  </si>
  <si>
    <t>mhv konduit SJM 23VAVGJ-515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</si>
  <si>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</si>
  <si>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</si>
  <si>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</si>
  <si>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</si>
  <si>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</si>
  <si>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</si>
  <si>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</si>
  <si>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</si>
  <si>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</si>
  <si>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</si>
  <si>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</si>
  <si>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</si>
  <si>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</si>
  <si>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</si>
  <si>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</si>
  <si>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</si>
  <si>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</si>
  <si>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</si>
  <si>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</si>
  <si>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</si>
  <si>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</si>
  <si>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</si>
  <si>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</si>
  <si>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</si>
  <si>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ZE293</t>
  </si>
  <si>
    <t>Protéza cévní hemashield 10/30 M00202175210P0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</si>
  <si>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</si>
  <si>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</si>
  <si>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</si>
  <si>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</si>
  <si>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</si>
  <si>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</si>
  <si>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</si>
  <si>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</si>
  <si>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</si>
  <si>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</si>
  <si>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</si>
  <si>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</si>
  <si>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</si>
  <si>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kostní Knochenwasch 2,5 G 1029754</t>
  </si>
  <si>
    <t>KC618</t>
  </si>
  <si>
    <t>záplata EnCap 5 x 10 cm  C0510</t>
  </si>
  <si>
    <t>KK917</t>
  </si>
  <si>
    <t>záplata srdeční perikardiální SJM BIOCOR 9 x 14 cm C0914</t>
  </si>
  <si>
    <t>ZA465</t>
  </si>
  <si>
    <t>Fólie incizní raucodrape sterilní 45 x 50 cm 25445</t>
  </si>
  <si>
    <t>ZA494</t>
  </si>
  <si>
    <t>Fólie incizní rucodrape ( opraflex ) 45 x 20 cm 25443</t>
  </si>
  <si>
    <t>ZE824</t>
  </si>
  <si>
    <t>Krytí cellistyp 5 x 7 cm bal. á 15 ks (náhrada za okcel) 2080508</t>
  </si>
  <si>
    <t>ZB048</t>
  </si>
  <si>
    <t>Krytí cellistyp F (fibrilar) 2,5 x 5 cm bal. á 10 ks (náhrada za okcel) 2082025</t>
  </si>
  <si>
    <t>ZQ896</t>
  </si>
  <si>
    <t>Krytí Promogran 28 cm2 tvar šestiúhelníka kolagen 55% a celuloza oxidovaná 45% bal. á 10 ks M772028_1/4</t>
  </si>
  <si>
    <t>ZN465</t>
  </si>
  <si>
    <t>Krytí rudafix transparent (náhrada za hypaifix ) 10 cm x 10 m ZAR-NOB074110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</si>
  <si>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</si>
  <si>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</si>
  <si>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</si>
  <si>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</si>
  <si>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</si>
  <si>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</si>
  <si>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</si>
  <si>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</si>
  <si>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</si>
  <si>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</si>
  <si>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</si>
  <si>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</si>
  <si>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</si>
  <si>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</si>
  <si>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ZB542</t>
  </si>
  <si>
    <t>Adaptér m/m bal. á 100 ks 5206642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</si>
  <si>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</si>
  <si>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</si>
  <si>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</si>
  <si>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</si>
  <si>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</si>
  <si>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</si>
  <si>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</si>
  <si>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</si>
  <si>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ZF427</t>
  </si>
  <si>
    <t>Dlaha splint-fix 22 k znehybnění zápěstí a kotníku při kanylaci bal. á 2 ks NKS:60-11</t>
  </si>
  <si>
    <t>ZE136</t>
  </si>
  <si>
    <t>Drát ocelový flexibilní 7/45 cm bal. á 48 ks KS1-745-4</t>
  </si>
  <si>
    <t>ZQ285</t>
  </si>
  <si>
    <t>Drát zaváděcí Arrow 0,018“(0,45 mm) x 25cm, oba konce přímé - k zavedení periferních žilních kanyl pod UZ bal. á 25 ks AW-04018</t>
  </si>
  <si>
    <t>ZA759</t>
  </si>
  <si>
    <t>Drén redon CH10 50 cm U2111000</t>
  </si>
  <si>
    <t>ZB852</t>
  </si>
  <si>
    <t>Elektroda defibrilační pro dospělé adhezivní  bal. á 10 ks 130 x 100 mm 2059145-010</t>
  </si>
  <si>
    <t>ZB457</t>
  </si>
  <si>
    <t>Elektroda koagulační á 12 ks 0014A</t>
  </si>
  <si>
    <t>ZA932</t>
  </si>
  <si>
    <t>Elektroda neutrální ke koagulaci bal. á 50 ks E7509</t>
  </si>
  <si>
    <t>ZB844</t>
  </si>
  <si>
    <t>Esmarch - pryžové obinadlo 60 x 1250 KVS 06125</t>
  </si>
  <si>
    <t>ZD945</t>
  </si>
  <si>
    <t>Filtr bakteriální a virový 1344000S</t>
  </si>
  <si>
    <t>ZL514</t>
  </si>
  <si>
    <t>Hadička k měření tlaku bal. á 20 ks (st.k.č. S2589 701065874) JH10.65874</t>
  </si>
  <si>
    <t>ZB668</t>
  </si>
  <si>
    <t>Hadička spojovací tlaková biocath pr. 1,0 mm x   50 cm á 40 ks PB 3105 M</t>
  </si>
  <si>
    <t>ZA689</t>
  </si>
  <si>
    <t>Hadička spojovací tlaková biocath pr. 1,0 mm x 150 cm, bal.á 40 ks,  PB 3115 M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</si>
  <si>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</si>
  <si>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</si>
  <si>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</si>
  <si>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</si>
  <si>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</si>
  <si>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</si>
  <si>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</si>
  <si>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</si>
  <si>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</si>
  <si>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</si>
  <si>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</si>
  <si>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</si>
  <si>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</si>
  <si>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</si>
  <si>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</si>
  <si>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</si>
  <si>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</si>
  <si>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</si>
  <si>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</si>
  <si>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</si>
  <si>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ZB309</t>
  </si>
  <si>
    <t>Kanyla ET 7,5 s manžetou bal. á 20 ks 100/199/075</t>
  </si>
  <si>
    <t>ZB311</t>
  </si>
  <si>
    <t>Kanyla ET 8,5 s manžetou bal. á 20 ks 100/199/085</t>
  </si>
  <si>
    <t>Kanyla femorální arteriální 17 Fr BE-PAS1715 JH10.47281</t>
  </si>
  <si>
    <t>Kanyla femorální arteriální 19 Fr BE-PAS1915 JH104.7282</t>
  </si>
  <si>
    <t>ZM317</t>
  </si>
  <si>
    <t>Kanyla femorální arteriální OPTI18</t>
  </si>
  <si>
    <t>Kanyla femorální venózní 21 Fr BE-PVL2155 JH104.7294</t>
  </si>
  <si>
    <t>Kanyla femorální venózní 23 Fr BE-PVL2355 JH10.47295</t>
  </si>
  <si>
    <t>Kanyla k oxygenátoru aortální glide 21Fr á 10 ks EZC21TA</t>
  </si>
  <si>
    <t>Kanyla k oxygenátoru aortální glide 24Fr á 10 ks EZC24TA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</si>
  <si>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</si>
  <si>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</si>
  <si>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</si>
  <si>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</si>
  <si>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Kanyla perfuzní cvent - standart aortic root 7 Fr/14 cm  bal. á 20 ks 20014</t>
  </si>
  <si>
    <t>ZQ211</t>
  </si>
  <si>
    <t>Kanyla perfuzní DLP arteriální 22 Fr bal á 20 ks 70422</t>
  </si>
  <si>
    <t>ZQ212</t>
  </si>
  <si>
    <t>Kanyla perfuzní DLP arteriální 24 Fr bal á 20 ks 70424</t>
  </si>
  <si>
    <t>ZN197</t>
  </si>
  <si>
    <t>Kanyla perfuzní DLP ke kardioplegii bal. á 10 ks 14000</t>
  </si>
  <si>
    <t>ZP974</t>
  </si>
  <si>
    <t>Kanyla perfuzní koronární kardioplegická 20Fr se zavaděčem Left vent cateter bal. á 20 ks 12002</t>
  </si>
  <si>
    <t>ZF805</t>
  </si>
  <si>
    <t>Kanyla pulmonary artery vent 16F 5,3 mm bal. á 20 ks 12004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</si>
  <si>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</si>
  <si>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</si>
  <si>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</si>
  <si>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</si>
  <si>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</si>
  <si>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</si>
  <si>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</si>
  <si>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</si>
  <si>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</si>
  <si>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</si>
  <si>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</si>
  <si>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</si>
  <si>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</si>
  <si>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</si>
  <si>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</si>
  <si>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</si>
  <si>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</si>
  <si>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</si>
  <si>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</si>
  <si>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</si>
  <si>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</si>
  <si>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</si>
  <si>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</si>
  <si>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</si>
  <si>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</si>
  <si>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</si>
  <si>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</si>
  <si>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</si>
  <si>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</si>
  <si>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</si>
  <si>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</si>
  <si>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</si>
  <si>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</si>
  <si>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</si>
  <si>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ZP602</t>
  </si>
  <si>
    <t>Kanyla venózní perfuzní jednostupňová ohebná DLP 28Fr bal. á 10 ks 68128</t>
  </si>
  <si>
    <t>ZP604</t>
  </si>
  <si>
    <t>Kanyla venózní perfuzní jednostupňová ohebná DLP 32Fr bal. á 10 ks 68132</t>
  </si>
  <si>
    <t>ZA709</t>
  </si>
  <si>
    <t>Katetr močový foley 22CH bal. á 12 ks 1575-02</t>
  </si>
  <si>
    <t>ZJ310</t>
  </si>
  <si>
    <t>Katetr močový foley CH12 180605-000120</t>
  </si>
  <si>
    <t>ZQ932</t>
  </si>
  <si>
    <t>Katetr močový foley pro měření teploty 12 Fr 2- cestný silikonový MN-0112</t>
  </si>
  <si>
    <t>ZO182</t>
  </si>
  <si>
    <t>Katetr močový foley pro měření teploty 14 Fr 2- cestný silikonový MN-0114</t>
  </si>
  <si>
    <t>ZG133</t>
  </si>
  <si>
    <t>Katetr močový nelaton pro měření teploty CH12 bal. á 5 ks 179360-000120</t>
  </si>
  <si>
    <t>ZG134</t>
  </si>
  <si>
    <t>Katetr močový nelaton pro měření teploty CH14 bal. á 5 ks 179360-000140</t>
  </si>
  <si>
    <t>ZC947</t>
  </si>
  <si>
    <t>Katetr močový tiemann CH12 s balonkem bal. á 12 ks K02-9812-02</t>
  </si>
  <si>
    <t>ZA160</t>
  </si>
  <si>
    <t>Katetr multi lumen 9 Fr/10 cm SI-21142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</si>
  <si>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</si>
  <si>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</si>
  <si>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</si>
  <si>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</si>
  <si>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</si>
  <si>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</si>
  <si>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</si>
  <si>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červený  30 x 6 bal. á 180 ks 1201</t>
  </si>
  <si>
    <t>Klip HORIZON S-WIDE červený  30 x 6 bal. á 180 ks HZ1201</t>
  </si>
  <si>
    <t>ZL623</t>
  </si>
  <si>
    <t>Klipovač HORIZON OPEN S-WIDE 20 cm zahnutý 137082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</si>
  <si>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</si>
  <si>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</si>
  <si>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</si>
  <si>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</si>
  <si>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</si>
  <si>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</si>
  <si>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</si>
  <si>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</si>
  <si>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</si>
  <si>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</si>
  <si>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</si>
  <si>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</si>
  <si>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</si>
  <si>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ZB343</t>
  </si>
  <si>
    <t>List pilový pro pilu na sternum GB135R</t>
  </si>
  <si>
    <t>ZB296</t>
  </si>
  <si>
    <t>Mikroskalpel Stab Blade/Tip 22,5° Straig bal. á 6 ks 72-2202</t>
  </si>
  <si>
    <t>ZB647</t>
  </si>
  <si>
    <t>Minitrach seldinger kit 100/461/000</t>
  </si>
  <si>
    <t>ZB956</t>
  </si>
  <si>
    <t>Nádoba na histologický mat. s pufrovaným formalínem HISTOFOR 125 ml bal. á 35 ks BFS-125</t>
  </si>
  <si>
    <t>KH587</t>
  </si>
  <si>
    <t>ofuk Blow mister 22150</t>
  </si>
  <si>
    <t>KG693</t>
  </si>
  <si>
    <t>oxygenátor medos hilite 7000 rheoparin LGTME6201C001</t>
  </si>
  <si>
    <t>ZG007</t>
  </si>
  <si>
    <t>Oxygenátor membránový Hilite 7000 LT</t>
  </si>
  <si>
    <t>KI947</t>
  </si>
  <si>
    <t>oxygenátor terumo Capiox včetně hadicového setu CX-CZ091X</t>
  </si>
  <si>
    <t>ZB357</t>
  </si>
  <si>
    <t>Pásek adapter coronary perfusion typ Y bal. 20 ks 10004</t>
  </si>
  <si>
    <t>ZB952</t>
  </si>
  <si>
    <t>Plegie cílená á 20 ks (MEDPROGRESS) 30010</t>
  </si>
  <si>
    <t>ZB324</t>
  </si>
  <si>
    <t>Plegie cílená á 20 ks (MEDPROGRESS) 30012</t>
  </si>
  <si>
    <t>ZM096</t>
  </si>
  <si>
    <t>Poduška adhezivní samolepící na čištění koncovek nástrojů bal. á 100 ks sterilní AL-40</t>
  </si>
  <si>
    <t>KH586</t>
  </si>
  <si>
    <t>polohovač Starfish EVO HP3000</t>
  </si>
  <si>
    <t>ZL464</t>
  </si>
  <si>
    <t>Popisovač sterilní se dvěma hroty Sandel 4-in-1Marker, bal. á 25 ks, S1041F</t>
  </si>
  <si>
    <t>ZC940</t>
  </si>
  <si>
    <t>Pumpa centrifugální 050-300-000</t>
  </si>
  <si>
    <t>ZE215</t>
  </si>
  <si>
    <t>Punch aortální jednorázový 15 cm délka 2,8 mm bal. á 6 ks DP- 28K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</si>
  <si>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</si>
  <si>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</si>
  <si>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</si>
  <si>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</si>
  <si>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</si>
  <si>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</si>
  <si>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</si>
  <si>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</si>
  <si>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</si>
  <si>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</si>
  <si>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Sada stabilizační acrobat k operacím na bijícím sdci (mimotělní oběh) axius blower/mister  á 5 ks CB-1000</t>
  </si>
  <si>
    <t>Sada stabilizační acrobat k operacím na bijícím sdci (mimotělní oběh) SUV OM-9000S</t>
  </si>
  <si>
    <t>Sada stabilizační acrobat k operacím na bijícím sdci (mimotělní oběh) SUV sada XP-5000 + 9000S</t>
  </si>
  <si>
    <t>Sada stabilizační acrobat k operacím na bijícím srdci (mimotělní oběh) SUV OM-9000S</t>
  </si>
  <si>
    <t>Sada stabilizační acrobat k operacím na bijícím srdci (mimotělní oběh) SUV sada XP-5000 + 9000S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</si>
  <si>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</si>
  <si>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</si>
  <si>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</si>
  <si>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</si>
  <si>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</si>
  <si>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</si>
  <si>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</si>
  <si>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</si>
  <si>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</si>
  <si>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hadicový pro mimotělní oběh pro kardioplegii LGTMEH32780</t>
  </si>
  <si>
    <t>KH585</t>
  </si>
  <si>
    <t>set Octopus AS a Starfish EVO EASE</t>
  </si>
  <si>
    <t>KI533</t>
  </si>
  <si>
    <t>Set paerfuzní kardioplegický Myotherm XP( M423002A)  M423002B</t>
  </si>
  <si>
    <t>KH443</t>
  </si>
  <si>
    <t>Sonda-cryo surgical probe 60CM1</t>
  </si>
  <si>
    <t>ZM727</t>
  </si>
  <si>
    <t>Spojka 3/8 - 3/8 s luerem bal. á 25 ks MEGK3H4400</t>
  </si>
  <si>
    <t>ZM600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</si>
  <si>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</si>
  <si>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</si>
  <si>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</si>
  <si>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</si>
  <si>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</si>
  <si>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</si>
  <si>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</si>
  <si>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</si>
  <si>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</si>
  <si>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</si>
  <si>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</si>
  <si>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</si>
  <si>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</si>
  <si>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</si>
  <si>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</si>
  <si>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ZB932</t>
  </si>
  <si>
    <t>Systém cpap valve aproximate 85006 X5 bal. á 5 ks 125-20</t>
  </si>
  <si>
    <t>ZL513</t>
  </si>
  <si>
    <t>Vak na krev bal. á 50 ks Jostra Empty Blood Bag. 1000 ml JH10.04246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</si>
  <si>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</si>
  <si>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</si>
  <si>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</si>
  <si>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</si>
  <si>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</si>
  <si>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</si>
  <si>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</si>
  <si>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</si>
  <si>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ZB312</t>
  </si>
  <si>
    <t>Zavaděč trach. rourek pro TR střední 5.0 - 8.0 mm á 10 ks 100/120/200</t>
  </si>
  <si>
    <t>ZK340</t>
  </si>
  <si>
    <t>Set collection TX cardio 04266</t>
  </si>
  <si>
    <t>ZM239</t>
  </si>
  <si>
    <t>Set ECMO zaváděcí perkutální arteriální PIK150 JH104.7385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</si>
  <si>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</si>
  <si>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</si>
  <si>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</si>
  <si>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</si>
  <si>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</si>
  <si>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</si>
  <si>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</si>
  <si>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</si>
  <si>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ZE557</t>
  </si>
  <si>
    <t>Set zaváděcí perkutální arteriální fem-flex á 5 ks PIKA</t>
  </si>
  <si>
    <t>Set zaváděcí perkutální arteriální PIK150 JH104.7385</t>
  </si>
  <si>
    <t>ZE558</t>
  </si>
  <si>
    <t>Set zaváděcí perkutální venózní fem-flex á 5 ks PIKV</t>
  </si>
  <si>
    <t>ZO060</t>
  </si>
  <si>
    <t>Set zaváděcí perkutánní pro itraaortální kontrapulzační balonky IAK-06845</t>
  </si>
  <si>
    <t>ZA870</t>
  </si>
  <si>
    <t>Souprava odsávací zahnutá Yankauer bez kontroly vakua bal. á 100 ks 34092182</t>
  </si>
  <si>
    <t>50115064</t>
  </si>
  <si>
    <t>ZPr - šicí materiál (Z529)</t>
  </si>
  <si>
    <t>ZI869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</si>
  <si>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</si>
  <si>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</si>
  <si>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</si>
  <si>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</si>
  <si>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</si>
  <si>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ZH235</t>
  </si>
  <si>
    <t>Šití dafilon modrý 2/0 (3) bal. á 36 ks C0934801</t>
  </si>
  <si>
    <t>ZD222</t>
  </si>
  <si>
    <t>Šití dafilon modrý 3/0 (2) bal. á 36 ks C0932469</t>
  </si>
  <si>
    <t>ZB033</t>
  </si>
  <si>
    <t>Šití dafilon modrý 3/0 (2) bal. á 36 ks C0935468</t>
  </si>
  <si>
    <t>ZF001</t>
  </si>
  <si>
    <t>Šití gore-tex suture á 12 ks N-0N07A</t>
  </si>
  <si>
    <t>ZE343</t>
  </si>
  <si>
    <t>Šití gore-tex suture á 12 ks N-3202A</t>
  </si>
  <si>
    <t>ZI467</t>
  </si>
  <si>
    <t>Šití monoplus fialový 1 (4) bal. á 24 ks B0024091</t>
  </si>
  <si>
    <t>ZK717</t>
  </si>
  <si>
    <t>Šití optime 0 bal. á 24 ks 18R35A</t>
  </si>
  <si>
    <t>ZJ183</t>
  </si>
  <si>
    <t>Šití optime 0 kožní bal. á 36 ks 18S35F</t>
  </si>
  <si>
    <t>ZJ181</t>
  </si>
  <si>
    <t>Šití optime 2/0 kožní bal. á 36 ks 18S30K</t>
  </si>
  <si>
    <t>ZK452</t>
  </si>
  <si>
    <t>Šití optime 3/0 bal. á 36 ks 18S20K</t>
  </si>
  <si>
    <t>ZJ662</t>
  </si>
  <si>
    <t>Šití optime 3/0 bal. á 36 ks 18S20M</t>
  </si>
  <si>
    <t>ZH325</t>
  </si>
  <si>
    <t>Šití polytresse 0 bal. á 24 ks 91R35A</t>
  </si>
  <si>
    <t>ZE694</t>
  </si>
  <si>
    <t>Šití polytresse 1 vlákno 250 cm bal. á 24 ks 91R40A</t>
  </si>
  <si>
    <t>Šití polytresse 2 vlákno 250 cm bal. á 24 ks 91R50A</t>
  </si>
  <si>
    <t>ZB053</t>
  </si>
  <si>
    <t>Šití premicron bal. á 36 ks C0026904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</si>
  <si>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</si>
  <si>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</si>
  <si>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</si>
  <si>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</si>
  <si>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</si>
  <si>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</si>
  <si>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</si>
  <si>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</si>
  <si>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</si>
  <si>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</si>
  <si>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</si>
  <si>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</si>
  <si>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</si>
  <si>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</si>
  <si>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</si>
  <si>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</si>
  <si>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ZB282</t>
  </si>
  <si>
    <t>Šití prolene bl 2-0 bal. á 12 ks W8843</t>
  </si>
  <si>
    <t>ZB281</t>
  </si>
  <si>
    <t>Šití prolene bl 2-0 bal. á 12 ks W8850</t>
  </si>
  <si>
    <t>ZB280</t>
  </si>
  <si>
    <t>Šití prolene bl 2-0 bal. á 12 ks W8937</t>
  </si>
  <si>
    <t>ZB555</t>
  </si>
  <si>
    <t>Šití prolene bl 3-0 bal. á 12 ks W8522</t>
  </si>
  <si>
    <t>ZQ172</t>
  </si>
  <si>
    <t>Šití Prolene Bl 4-0 90 cm 2 x SHPLEDG s podložkou bal. á 36 ks EH7188H</t>
  </si>
  <si>
    <t>ZB617</t>
  </si>
  <si>
    <t>Šití prolene bl 4-0 bal. á 12 ks W8761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</si>
  <si>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</si>
  <si>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</si>
  <si>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</si>
  <si>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</si>
  <si>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</si>
  <si>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</si>
  <si>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ZP942</t>
  </si>
  <si>
    <t>Šití Prolene Bl 4-0, 90 cm 2 x SH1PLEDG s podložkou bal. á 36 ks PEE5693SH</t>
  </si>
  <si>
    <t>ZP943</t>
  </si>
  <si>
    <t>Šití Prolene Bl 5-0 90 cm 2 x RB1PLEDG s podložkou bal. á 36 ks HS8556H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</si>
  <si>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</si>
  <si>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</si>
  <si>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</si>
  <si>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</si>
  <si>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</si>
  <si>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</si>
  <si>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</si>
  <si>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</si>
  <si>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</si>
  <si>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</si>
  <si>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ZB285</t>
  </si>
  <si>
    <t>Šití prolene bl 6-0 bal. á 12 ks W8814</t>
  </si>
  <si>
    <t>ZB593</t>
  </si>
  <si>
    <t>Šití prolene bl 6-0 bal. á 36 ks 8711H</t>
  </si>
  <si>
    <t>ZD149</t>
  </si>
  <si>
    <t>Šití prolene bl 7-0 bal. á 12 ks W8702</t>
  </si>
  <si>
    <t>ZB537</t>
  </si>
  <si>
    <t>Šití prolene bl 7-0 bal. á 36 ks EH8020H</t>
  </si>
  <si>
    <t>ZB287</t>
  </si>
  <si>
    <t>Šití prolene bl 8-0 bal. á 12 ks W2777</t>
  </si>
  <si>
    <t>ZP940</t>
  </si>
  <si>
    <t>Šití Prolene Hemo Blu 4-0 90 cm 2 x SH-1 HS bal. á 36 ks HS6855H</t>
  </si>
  <si>
    <t>ZP941</t>
  </si>
  <si>
    <t>Šití Prolene Hemo Blu 5-0 75 cm RB-1 HS bal. á 36 ks HS6856H</t>
  </si>
  <si>
    <t>ZA959</t>
  </si>
  <si>
    <t>Šití safil fialový 3/0 (2) bal. á 36 ks C1048241</t>
  </si>
  <si>
    <t>ZP938</t>
  </si>
  <si>
    <t>Šití seracor 2/0 2x HR-17, 8 x 75 cm bal. á 6 ks HN1A</t>
  </si>
  <si>
    <t>ZP939</t>
  </si>
  <si>
    <t>Šití seracor 2/0 2x HR-17, 8 x 90 cm bal. á 6 ks HN1Q</t>
  </si>
  <si>
    <t>ZB866</t>
  </si>
  <si>
    <t>Šití steel 7 - drát ocelový bal. á 12 ks M624G</t>
  </si>
  <si>
    <t>ZB165</t>
  </si>
  <si>
    <t>Šití steelex elec elektroda 3/0 (2) á 36 ks C0992070</t>
  </si>
  <si>
    <t>ZB490</t>
  </si>
  <si>
    <t>Jehla chirurgická 0,6 x 22 Pb6</t>
  </si>
  <si>
    <t>ZB169</t>
  </si>
  <si>
    <t>Jehla chirurgická 0,6 x 36 Pb3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</si>
  <si>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</si>
  <si>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</si>
  <si>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</si>
  <si>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</si>
  <si>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</si>
  <si>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</si>
  <si>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</si>
  <si>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</si>
  <si>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ZQ911</t>
  </si>
  <si>
    <t>Jehla punkční seldinger 18 G x 65 mm bal. á 100 ks AN-04318</t>
  </si>
  <si>
    <t>ZN130</t>
  </si>
  <si>
    <t>Rukavice operační gammex latex PF bez pudru 6,0 330048060</t>
  </si>
  <si>
    <t>ZN041</t>
  </si>
  <si>
    <t>Rukavice operační gammex latex PF bez pudru 6,5 330048065</t>
  </si>
  <si>
    <t>ZN108</t>
  </si>
  <si>
    <t>Rukavice operační gammex latex PF bez pudru 8,0 330048080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</si>
  <si>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</si>
  <si>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</si>
  <si>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</si>
  <si>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</si>
  <si>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</si>
  <si>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</si>
  <si>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</si>
  <si>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</si>
  <si>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</si>
  <si>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</si>
  <si>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</si>
  <si>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</si>
  <si>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</si>
  <si>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</si>
  <si>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</si>
  <si>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</si>
  <si>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</si>
  <si>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</si>
  <si>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</si>
  <si>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</si>
  <si>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</si>
  <si>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ZC637</t>
  </si>
  <si>
    <t>Arteriofix bal. á 20 ks 20G 5206324</t>
  </si>
  <si>
    <t>ZC627</t>
  </si>
  <si>
    <t>Balón kontrapulzační 40CC/8,0Fr IAB-05840-LWS</t>
  </si>
  <si>
    <t>ZA199</t>
  </si>
  <si>
    <t>Katetr CVC 3 lumen 7 Fr x 16 cm bal. á 5 ks NM-22703</t>
  </si>
  <si>
    <t>ZC615</t>
  </si>
  <si>
    <t>Katetr CVC 3 lumen 7 Fr x 20 cm certofix trio V720 bal. á 10 ks 4163214P</t>
  </si>
  <si>
    <t>Katetr CVC 3 lumen 7 Fr x 20 cm certofix trio V720 s antimikr.úpravou bal. á 10 ks 4163214P</t>
  </si>
  <si>
    <t>ZA191</t>
  </si>
  <si>
    <t>Katetr CVC 3 lumen 7 Fr x 21 cm bal. á 5 ks ML-00703</t>
  </si>
  <si>
    <t>ZC630</t>
  </si>
  <si>
    <t>Katetr CVC 3 lumen 8,5 Fr x 16 cm bal. á 5 ks NM-12853</t>
  </si>
  <si>
    <t>ZM843</t>
  </si>
  <si>
    <t>Katetr hrudní bez trokaru 28/9,3 bal. á 25 ks 21028</t>
  </si>
  <si>
    <t>ZB485</t>
  </si>
  <si>
    <t>Katetr radioablační AT-OLL2</t>
  </si>
  <si>
    <t>KG690</t>
  </si>
  <si>
    <t>katetr vasoview hemopro, ous C-VH-3000-W</t>
  </si>
  <si>
    <t>set pro endoskopický odběr žilního štěpu vasoview hemopro pro by-pass ous C-VH-3000-W</t>
  </si>
  <si>
    <t>ZE312</t>
  </si>
  <si>
    <t>Shunt intrakoronární 1,25 mm á 5 ks (MEDPROGRESS) 31125</t>
  </si>
  <si>
    <t>ZB325</t>
  </si>
  <si>
    <t>Shunt intrakoronární 1,50 mm á 5 ks (MEDPROGRESS) 31150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</si>
  <si>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</si>
  <si>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</si>
  <si>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</si>
  <si>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</si>
  <si>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</si>
  <si>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</si>
  <si>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</si>
  <si>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</si>
  <si>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ZL812</t>
  </si>
  <si>
    <t>Hadice z kardioplegie PVC set 3/16x 1/16,190 cm MEH83776-0</t>
  </si>
  <si>
    <t>ZN394</t>
  </si>
  <si>
    <t>Maska ambu transparentní silikonová pro dospělé č. 5 100 000-317-000</t>
  </si>
  <si>
    <t>ZN395</t>
  </si>
  <si>
    <t>Maska ambu transparentní silikonová pro dospělé/děti č. 3/4 100 000-312-000</t>
  </si>
  <si>
    <t>ZK714</t>
  </si>
  <si>
    <t>Maska supraglotická č. 3,0 8203000</t>
  </si>
  <si>
    <t>ZB398</t>
  </si>
  <si>
    <t>Maska supraglotická č. 4,0 8204000</t>
  </si>
  <si>
    <t>ZA992</t>
  </si>
  <si>
    <t>Maska supraglotická č. 5,0 8205000</t>
  </si>
  <si>
    <t>ZB916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</si>
  <si>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</si>
  <si>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</si>
  <si>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</si>
  <si>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</si>
  <si>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</si>
  <si>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KI724</t>
  </si>
  <si>
    <t>nůžky k harmonickému skalpelu koagulační FOCUS 9 cm HAR 9F</t>
  </si>
  <si>
    <t>nůžky koagulační FOCUS 9 cm HAR 9F</t>
  </si>
  <si>
    <t>50115089</t>
  </si>
  <si>
    <t>ZPr - katetry PICC/MIDLINE (Z554)</t>
  </si>
  <si>
    <t>ZM985</t>
  </si>
  <si>
    <t>Fixace atraumatická GripLock k CVC a PICC bal. á 100 ks 3601CVC</t>
  </si>
  <si>
    <t>ZP291</t>
  </si>
  <si>
    <t>Katetr CVC 1 lumen 4 Fr x 20 cm midline PICC Arrow set bal. á 5 ks EU-02041-ML</t>
  </si>
  <si>
    <t>ZQ179</t>
  </si>
  <si>
    <t>Katetr CVC 1 lumen 4 Fr x 50 cm PICC ARROW Interventional Radiology set tlakový EU-25041-IR</t>
  </si>
  <si>
    <t>ZP957</t>
  </si>
  <si>
    <t>Katetr CVC 1 lumen 5 Fr x 50 cm PICC POWERPICC SOLO 3CG možnost vysokotlakého CT Full tray set (mikro zaváděcí příslušenství a rouškování, sytlet 3CG) 2195108</t>
  </si>
  <si>
    <t>ZP296</t>
  </si>
  <si>
    <t>Katetr CVC 2 lumen 5 Fr x 50 cm PICC POWERPICC SOLO možnost vysokotlakého CT Full tray set ( mikro zaváděcí příslušenství a rouškování) 6295108</t>
  </si>
  <si>
    <t>ZP295</t>
  </si>
  <si>
    <t>Katetr CVC 2 lumen 5 Fr x 50 cm PICC POWERPICC SOLO možnost vysokotlakého CT základní set (mikro zaváděcí příslušenství) 6295118</t>
  </si>
  <si>
    <t>ZP959</t>
  </si>
  <si>
    <t>Katetr CVC 3 lumen 6 Fr x 50 cm PICC POWERPICC SOLO 3CG možnost vysokotlakého CT Full tray set (mikro zaváděcí příslušenství a rouškování, sytlet 3CG) 2396108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</si>
  <si>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</si>
  <si>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</si>
  <si>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</si>
  <si>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</si>
  <si>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</si>
  <si>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</si>
  <si>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</si>
  <si>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</si>
  <si>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</si>
  <si>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</si>
  <si>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</si>
  <si>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</si>
  <si>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</si>
  <si>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</si>
  <si>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</si>
  <si>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</si>
  <si>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</si>
  <si>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</si>
  <si>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</si>
  <si>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</si>
  <si>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</si>
  <si>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</si>
  <si>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</si>
  <si>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</si>
  <si>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</si>
  <si>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</si>
  <si>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</si>
  <si>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</si>
  <si>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</si>
  <si>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</si>
  <si>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5071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</si>
  <si>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</si>
  <si>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</si>
  <si>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Klváček Aleš</t>
  </si>
  <si>
    <t>Maderová Kateřina</t>
  </si>
  <si>
    <t>Vychodil Tomáš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</si>
  <si>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</si>
  <si>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</si>
  <si>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</si>
  <si>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</si>
  <si>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</si>
  <si>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</si>
  <si>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</si>
  <si>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</si>
  <si>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</si>
  <si>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</si>
  <si>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</si>
  <si>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 xml:space="preserve">KOMPLEXNÍ VYŠETŘENÍ KARDIOLOGEM                   </t>
  </si>
  <si>
    <t>17111</t>
  </si>
  <si>
    <t xml:space="preserve">EKG VYŠETŘENÍ SPECIALISTOU                        </t>
  </si>
  <si>
    <t>EKG VYŠETŘENÍ SPECIALISTOU</t>
  </si>
  <si>
    <t>17240</t>
  </si>
  <si>
    <t xml:space="preserve">HOLTEROVSKÉ VYŠETŘENÍ                             </t>
  </si>
  <si>
    <t>HOLTEROVSKÉ VYŠETŘENÍ</t>
  </si>
  <si>
    <t>17260</t>
  </si>
  <si>
    <t>ZÁKLADNÍ ECHOKARDIOGRAFICKÉ VYŠETŘENÍ</t>
  </si>
  <si>
    <t xml:space="preserve">ZÁKLADNÍ ECHOKARDIOGRAFICKÉ VYŠETŘENÍ             </t>
  </si>
  <si>
    <t>17261</t>
  </si>
  <si>
    <t xml:space="preserve">SPECIALIZOVANÉ ECHOKARDIOGRAFICKÉ VYŠETŘENÍ       </t>
  </si>
  <si>
    <t>SPECIALIZOVANÉ ECHOKARDIOGRAFICKÉ VYŠETŘENÍ</t>
  </si>
  <si>
    <t>17266</t>
  </si>
  <si>
    <t>SPECIALIZOVANÁ ZÁTĚŽOVÁ ECHOKARDIOGRAFIE FARMAKOLO</t>
  </si>
  <si>
    <t>17520</t>
  </si>
  <si>
    <t xml:space="preserve">KARDIOVERSE ELEKTRICKÁ (NIKOLIV PŘI RESUSCITACI)  </t>
  </si>
  <si>
    <t>89517</t>
  </si>
  <si>
    <t>UZ DUPLEXNÍ VYŠETŘENÍ DVOU A VÍCE CÉV, T. J. MORFO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</si>
  <si>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</si>
  <si>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</si>
  <si>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</si>
  <si>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</si>
  <si>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</si>
  <si>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</si>
  <si>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</si>
  <si>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</si>
  <si>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</si>
  <si>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</si>
  <si>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</si>
  <si>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17264</t>
  </si>
  <si>
    <t xml:space="preserve">ZAVEDENÍ JÍCNOVÉ ECHOKARDIOGRAFICKÉ SONDY         </t>
  </si>
  <si>
    <t>ZAVEDENÍ JÍCNOVÉ ECHOKARDIOGRAFICKÉ SONDY</t>
  </si>
  <si>
    <t>17022</t>
  </si>
  <si>
    <t>CÍLENÉ VYŠETŘENÍ KARDIOLOGEM</t>
  </si>
  <si>
    <t xml:space="preserve">CÍLENÉ VYŠETŘENÍ KARDIOLOGEM                      </t>
  </si>
  <si>
    <t>09523</t>
  </si>
  <si>
    <t>EDUKAČNÍ POHOVOR LÉKAŘE S NEMOCNÝM ČI RODINOU</t>
  </si>
  <si>
    <t xml:space="preserve">EDUKAČNÍ POHOVOR LÉKAŘE S NEMOCNÝM ČI RODINOU     </t>
  </si>
  <si>
    <t>17023</t>
  </si>
  <si>
    <t xml:space="preserve">KONTROLNÍ VYŠETŘENÍ KARDIOLOGEM                   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</si>
  <si>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</si>
  <si>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</si>
  <si>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</si>
  <si>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</si>
  <si>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</si>
  <si>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</si>
  <si>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 xml:space="preserve">SPECIALIZOVANÁ KONTRASTNÍ ECHOKARDIOGRAFIE       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</si>
  <si>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</si>
  <si>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</si>
  <si>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</si>
  <si>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</si>
  <si>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</si>
  <si>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</si>
  <si>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</si>
  <si>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 xml:space="preserve">KONTROLNÍ VYŠETŘENÍ KARDIOCHIRURGEM               </t>
  </si>
  <si>
    <t>57243</t>
  </si>
  <si>
    <t xml:space="preserve">HRUDNÍ PUNKCE                                     </t>
  </si>
  <si>
    <t>HRUDNÍ PUNKCE</t>
  </si>
  <si>
    <t>51825</t>
  </si>
  <si>
    <t xml:space="preserve">SEKUNDÁRNÍ SUTURA RÁNY                            </t>
  </si>
  <si>
    <t>09239</t>
  </si>
  <si>
    <t xml:space="preserve">SUTURA RÁNY A PODKOŽÍ DO 5 CM                     </t>
  </si>
  <si>
    <t>SUTURA RÁNY A PODKOŽÍ DO 5 CM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</si>
  <si>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</si>
  <si>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</si>
  <si>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</si>
  <si>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</si>
  <si>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55021</t>
  </si>
  <si>
    <t xml:space="preserve">KOMPLEXNÍ VYŠETŘENÍ KARDIOCHIRURGEM               </t>
  </si>
  <si>
    <t>KOMPLEXNÍ VYŠETŘENÍ KARDIOCHIRURGEM</t>
  </si>
  <si>
    <t>55022</t>
  </si>
  <si>
    <t xml:space="preserve">CÍLENÉ VYŠETŘENÍ KARDIOCHIRURGEM                  </t>
  </si>
  <si>
    <t>708</t>
  </si>
  <si>
    <t>3</t>
  </si>
  <si>
    <t>0141578</t>
  </si>
  <si>
    <t>KATETR CENTRÁLNÍ VENÓZNÍ PERIFERNÍ POWERPICC, POWE</t>
  </si>
  <si>
    <t>0193218</t>
  </si>
  <si>
    <t>KATETR CENTRÁLNÍ VENÓZNI PICC ARROW PRESSURE INJEC</t>
  </si>
  <si>
    <t>78850</t>
  </si>
  <si>
    <t xml:space="preserve">IMPLANTACE PORTU     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</si>
  <si>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</si>
  <si>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</si>
  <si>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</si>
  <si>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</si>
  <si>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</si>
  <si>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</si>
  <si>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</si>
  <si>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</si>
  <si>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</si>
  <si>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</si>
  <si>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</si>
  <si>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</si>
  <si>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</si>
  <si>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</si>
  <si>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</si>
  <si>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</si>
  <si>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</si>
  <si>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</si>
  <si>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</si>
  <si>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</si>
  <si>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0141579</t>
  </si>
  <si>
    <t>0141580</t>
  </si>
  <si>
    <t>02</t>
  </si>
  <si>
    <t>IMPLANTACE PORTU</t>
  </si>
  <si>
    <t>03</t>
  </si>
  <si>
    <t>04</t>
  </si>
  <si>
    <t>0193644</t>
  </si>
  <si>
    <t>KATÉTR CENTRÁLNÍ IMPLANTABILNÍ DLOUHODOBÝ PICC</t>
  </si>
  <si>
    <t>0047202</t>
  </si>
  <si>
    <t>05</t>
  </si>
  <si>
    <t>07</t>
  </si>
  <si>
    <t>5F5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</si>
  <si>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</si>
  <si>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</si>
  <si>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</si>
  <si>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</si>
  <si>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</si>
  <si>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</si>
  <si>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</si>
  <si>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 xml:space="preserve">(DRG) PRIMOOPERACE                                </t>
  </si>
  <si>
    <t>07563</t>
  </si>
  <si>
    <t xml:space="preserve">(DRG) URGENTNÍ OPERACE KVCH                       </t>
  </si>
  <si>
    <t>55215</t>
  </si>
  <si>
    <t xml:space="preserve">MECHANICKÁ SRDEČNÍ PODPORA                        </t>
  </si>
  <si>
    <t>07258</t>
  </si>
  <si>
    <t xml:space="preserve">(DRG) ZAVEDENÍ ECMO, PERIFERNÍ KANYLACE           </t>
  </si>
  <si>
    <t>07554</t>
  </si>
  <si>
    <t>(DRG) OPERAČNÍ VÝKON S MIMOTĚLNÍM OBĚHEM, PERIFERN</t>
  </si>
  <si>
    <t>08</t>
  </si>
  <si>
    <t>16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</si>
  <si>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</si>
  <si>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</si>
  <si>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</si>
  <si>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</si>
  <si>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</si>
  <si>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</si>
  <si>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</si>
  <si>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</si>
  <si>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</si>
  <si>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17271</t>
  </si>
  <si>
    <t>VYSOCE SPECIALIZOVANÉ ECHOKARDIOGRAFICKÉ VYŠETŘENÍ</t>
  </si>
  <si>
    <t>17233</t>
  </si>
  <si>
    <t>DOČASNÁ SRDEČNÍ STIMULACE</t>
  </si>
  <si>
    <t xml:space="preserve">DOČASNÁ SRDEČNÍ STIMULACE                         </t>
  </si>
  <si>
    <t>17244</t>
  </si>
  <si>
    <t xml:space="preserve">24-HODINOVÉ TELEMETRICKÉ SLEDOVÁNÍ MIMO JIP       </t>
  </si>
  <si>
    <t xml:space="preserve">VYSOCE SPECIALIZOVANÁ KONTRASTNÍ ECHOKARDIOGRAFIE </t>
  </si>
  <si>
    <t>17303</t>
  </si>
  <si>
    <t>PRAVOSTRANNÁ KATETRIZACE SRDEČNÍ MIMO KATETRIZAČNÍ</t>
  </si>
  <si>
    <t>CÍLENÉ VYŠETŘENÍ KARDIOCHIRURGEM</t>
  </si>
  <si>
    <t>5F1</t>
  </si>
  <si>
    <t>51623</t>
  </si>
  <si>
    <t xml:space="preserve">POUŽITÍ ULTRAZVUKOVÉHO SKALPELU                   </t>
  </si>
  <si>
    <t>07546</t>
  </si>
  <si>
    <t>(DRG) OTEVŘENÝ PŘÍSTUP</t>
  </si>
  <si>
    <t xml:space="preserve">(DRG) OTEVŘENÝ PŘÍSTUP                            </t>
  </si>
  <si>
    <t>07531</t>
  </si>
  <si>
    <t xml:space="preserve">(VZP) ARTERIOGRAFIE PEROPERAČNÍ                   </t>
  </si>
  <si>
    <t>(VZP) ARTERIOGRAFIE PEROPERAČNÍ</t>
  </si>
  <si>
    <t>07416</t>
  </si>
  <si>
    <t>(VZP) JINÉ REKONSTRUKCE V OBLASTI STEHNA</t>
  </si>
  <si>
    <t xml:space="preserve">(VZP) JINÉ REKONSTRUKCE V OBLASTI STEHNA          </t>
  </si>
  <si>
    <t>07410</t>
  </si>
  <si>
    <t xml:space="preserve">(VZP) BYPASS FEMORO - PROFUNDÁLNÍ PROTETICKÝ      </t>
  </si>
  <si>
    <t>07417</t>
  </si>
  <si>
    <t xml:space="preserve">(VZP) ENDARTERECTOMIE A. FEMORALIS A JEJÍCH VĚTVÍ </t>
  </si>
  <si>
    <t>07532</t>
  </si>
  <si>
    <t>(VZP) TRANSLUMINÁLNÍ ANGIOPLASTIKA PEROPERAČNÍ</t>
  </si>
  <si>
    <t xml:space="preserve">(VZP) TRANSLUMINÁLNÍ ANGIOPLASTIKA PEROPERAČNÍ    </t>
  </si>
  <si>
    <t>(DRG) PRIMOOPERACE</t>
  </si>
  <si>
    <t>54810</t>
  </si>
  <si>
    <t xml:space="preserve">PEROPERAČNÍ ANGIOGRAFIE                           </t>
  </si>
  <si>
    <t>PEROPERAČNÍ ANGIOGRAFIE</t>
  </si>
  <si>
    <t>54190</t>
  </si>
  <si>
    <t xml:space="preserve">OSTATNÍ REKONSTRUKCE TEPEN A BY-PASSY             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</si>
  <si>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</si>
  <si>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</si>
  <si>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</si>
  <si>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</si>
  <si>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</si>
  <si>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07562</t>
  </si>
  <si>
    <t>(DRG) PLÁNOVANÁ OPERACE KVCH</t>
  </si>
  <si>
    <t xml:space="preserve">(DRG) PLÁNOVANÁ OPERACE KVCH                      </t>
  </si>
  <si>
    <t>57111</t>
  </si>
  <si>
    <t xml:space="preserve">TORAKOSKOPIE KLASICKÁ DIAGNOSTICKÁ                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</si>
  <si>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</si>
  <si>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</si>
  <si>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</si>
  <si>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</si>
  <si>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</si>
  <si>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07468</t>
  </si>
  <si>
    <t>(VZP) TROMBECTOMIE  A. POPLITEA A BÉRCOVÝCH TEPEN</t>
  </si>
  <si>
    <t>(DRG) URGENTNÍ OPERACE KVCH</t>
  </si>
  <si>
    <t>51517</t>
  </si>
  <si>
    <t>OPERACE KÝLY S POUŽITÍM ŠTĚPU ČI IMPLANTÁTU, OPERA</t>
  </si>
  <si>
    <t>54510</t>
  </si>
  <si>
    <t xml:space="preserve">PEROPERAČNÍ TRANSLUMINÁLNÍ ANGIOPLASTIKA          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</si>
  <si>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</si>
  <si>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</si>
  <si>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</si>
  <si>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</si>
  <si>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</si>
  <si>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</si>
  <si>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07418</t>
  </si>
  <si>
    <t xml:space="preserve">(VZP) TROMBECTOMIE  A. FEMORALIS A JEJÍCH VĚTVÍ   </t>
  </si>
  <si>
    <t>(VZP) TROMBECTOMIE  A. FEMORALIS A JEJÍCH VĚTVÍ</t>
  </si>
  <si>
    <t>54310</t>
  </si>
  <si>
    <t xml:space="preserve">AORTOILICKÝ ÚSEK - ENDARTEREKTOMIE                </t>
  </si>
  <si>
    <t>66915</t>
  </si>
  <si>
    <t xml:space="preserve">DEKOMPRESE FASCIÁLNÍHO LOŽE                       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</si>
  <si>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</si>
  <si>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</si>
  <si>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</si>
  <si>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</si>
  <si>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</si>
  <si>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</si>
  <si>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</si>
  <si>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</si>
  <si>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</si>
  <si>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</si>
  <si>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 xml:space="preserve">MANIPULACE V CELKOVÉ NEBO LOKÁLNÍ ANESTÉZII       </t>
  </si>
  <si>
    <t>66851</t>
  </si>
  <si>
    <t>AMPUTACE DLOUHÉ KOSTI / EXARTIKULACE VELKÉHO KLOUB</t>
  </si>
  <si>
    <t>62230</t>
  </si>
  <si>
    <t xml:space="preserve">UVOLŇUJÍCÍ NÁŘEZY NA KONČETINĚ                    </t>
  </si>
  <si>
    <t>1</t>
  </si>
  <si>
    <t>0001093</t>
  </si>
  <si>
    <t>0003708</t>
  </si>
  <si>
    <t>0006480</t>
  </si>
  <si>
    <t>0008808</t>
  </si>
  <si>
    <t>0011592</t>
  </si>
  <si>
    <t>0011706</t>
  </si>
  <si>
    <t>0011785</t>
  </si>
  <si>
    <t>0016600</t>
  </si>
  <si>
    <t>0020605</t>
  </si>
  <si>
    <t>0045123</t>
  </si>
  <si>
    <t>VISIPAQUE 320 MG I/ML</t>
  </si>
  <si>
    <t>0053922</t>
  </si>
  <si>
    <t>0058092</t>
  </si>
  <si>
    <t>CEFAZOLIN SANDOZ</t>
  </si>
  <si>
    <t>0059830</t>
  </si>
  <si>
    <t>CIPRINOL</t>
  </si>
  <si>
    <t>0062464</t>
  </si>
  <si>
    <t>0062465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</si>
  <si>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</si>
  <si>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</si>
  <si>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</si>
  <si>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</si>
  <si>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</si>
  <si>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</si>
  <si>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</si>
  <si>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</si>
  <si>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0091148</t>
  </si>
  <si>
    <t>0092290</t>
  </si>
  <si>
    <t>EDICIN</t>
  </si>
  <si>
    <t>0093405</t>
  </si>
  <si>
    <t>0093626</t>
  </si>
  <si>
    <t>ULTRAVIST 370</t>
  </si>
  <si>
    <t>0094155</t>
  </si>
  <si>
    <t>ABAKTAL</t>
  </si>
  <si>
    <t>0094176</t>
  </si>
  <si>
    <t>CEFOTAXIME LEK</t>
  </si>
  <si>
    <t>0096414</t>
  </si>
  <si>
    <t>GENTAMICIN LEK</t>
  </si>
  <si>
    <t>0131654</t>
  </si>
  <si>
    <t>CEFTAZIDIM KABI</t>
  </si>
  <si>
    <t>0131656</t>
  </si>
  <si>
    <t>0137484</t>
  </si>
  <si>
    <t>ANBINEX</t>
  </si>
  <si>
    <t>0137499</t>
  </si>
  <si>
    <t>0138455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</si>
  <si>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</si>
  <si>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</si>
  <si>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</si>
  <si>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</si>
  <si>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</si>
  <si>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</si>
  <si>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</si>
  <si>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</si>
  <si>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0164350</t>
  </si>
  <si>
    <t>0164401</t>
  </si>
  <si>
    <t>0166269</t>
  </si>
  <si>
    <t>0129056</t>
  </si>
  <si>
    <t>0164407</t>
  </si>
  <si>
    <t>0136083</t>
  </si>
  <si>
    <t>AMPICILLIN AND SULBACTAM IBI 1 G + 500 MG PRÁŠEK P</t>
  </si>
  <si>
    <t>0201030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</si>
  <si>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</si>
  <si>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</si>
  <si>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</si>
  <si>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</si>
  <si>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</si>
  <si>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</si>
  <si>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</si>
  <si>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</si>
  <si>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</si>
  <si>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</si>
  <si>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</si>
  <si>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</si>
  <si>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</si>
  <si>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</si>
  <si>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</si>
  <si>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</si>
  <si>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</si>
  <si>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</si>
  <si>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</si>
  <si>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</si>
  <si>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0203285</t>
  </si>
  <si>
    <t>MEROPENEM ZENTIVA</t>
  </si>
  <si>
    <t>0183817</t>
  </si>
  <si>
    <t>0201961</t>
  </si>
  <si>
    <t>0201967</t>
  </si>
  <si>
    <t>VULMIZOLIN 1,0</t>
  </si>
  <si>
    <t>0201977</t>
  </si>
  <si>
    <t>PENICILIN G 5,0 DRASELNÁ SOĹ BIOTIKA</t>
  </si>
  <si>
    <t>0173172</t>
  </si>
  <si>
    <t>ANTITHROMBIN III BAXALTA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</si>
  <si>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</si>
  <si>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</si>
  <si>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</si>
  <si>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</si>
  <si>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</si>
  <si>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</si>
  <si>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</si>
  <si>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</si>
  <si>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</si>
  <si>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0030647</t>
  </si>
  <si>
    <t>SÍŤKA SURGIPRO MESH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</si>
  <si>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</si>
  <si>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</si>
  <si>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</si>
  <si>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</si>
  <si>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</si>
  <si>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</si>
  <si>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</si>
  <si>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</si>
  <si>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</si>
  <si>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</si>
  <si>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</si>
  <si>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</si>
  <si>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</si>
  <si>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</si>
  <si>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</si>
  <si>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</si>
  <si>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</si>
  <si>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</si>
  <si>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</si>
  <si>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</si>
  <si>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</si>
  <si>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</si>
  <si>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</si>
  <si>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</si>
  <si>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</si>
  <si>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</si>
  <si>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</si>
  <si>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</si>
  <si>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</si>
  <si>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</si>
  <si>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</si>
  <si>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</si>
  <si>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</si>
  <si>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</si>
  <si>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</si>
  <si>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</si>
  <si>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</si>
  <si>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</si>
  <si>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</si>
  <si>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</si>
  <si>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</si>
  <si>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</si>
  <si>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</si>
  <si>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</si>
  <si>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</si>
  <si>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</si>
  <si>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</si>
  <si>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</si>
  <si>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</si>
  <si>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</si>
  <si>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</si>
  <si>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</si>
  <si>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</si>
  <si>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</si>
  <si>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</si>
  <si>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</si>
  <si>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0056268</t>
  </si>
  <si>
    <t>KROUŽEK ANULOPLASTICKÝ 4450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</si>
  <si>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</si>
  <si>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</si>
  <si>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</si>
  <si>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</si>
  <si>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</si>
  <si>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</si>
  <si>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</si>
  <si>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</si>
  <si>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</si>
  <si>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</si>
  <si>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</si>
  <si>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</si>
  <si>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</si>
  <si>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</si>
  <si>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</si>
  <si>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</si>
  <si>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</si>
  <si>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</si>
  <si>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</si>
  <si>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</si>
  <si>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</si>
  <si>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</si>
  <si>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</si>
  <si>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</si>
  <si>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</si>
  <si>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</si>
  <si>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</si>
  <si>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</si>
  <si>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</si>
  <si>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</si>
  <si>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</si>
  <si>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</si>
  <si>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</si>
  <si>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</si>
  <si>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</si>
  <si>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</si>
  <si>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</si>
  <si>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</si>
  <si>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</si>
  <si>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</si>
  <si>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</si>
  <si>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</si>
  <si>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</si>
  <si>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</si>
  <si>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</si>
  <si>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</si>
  <si>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</si>
  <si>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</si>
  <si>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</si>
  <si>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</si>
  <si>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</si>
  <si>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</si>
  <si>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</si>
  <si>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</si>
  <si>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</si>
  <si>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</si>
  <si>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</si>
  <si>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</si>
  <si>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</si>
  <si>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</si>
  <si>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</si>
  <si>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</si>
  <si>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</si>
  <si>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</si>
  <si>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</si>
  <si>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</si>
  <si>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</si>
  <si>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</si>
  <si>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</si>
  <si>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</si>
  <si>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</si>
  <si>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</si>
  <si>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</si>
  <si>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</si>
  <si>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</si>
  <si>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</si>
  <si>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</si>
  <si>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</si>
  <si>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</si>
  <si>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</si>
  <si>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</si>
  <si>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</si>
  <si>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</si>
  <si>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</si>
  <si>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</si>
  <si>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</si>
  <si>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</si>
  <si>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</si>
  <si>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0082141</t>
  </si>
  <si>
    <t>NPWT-RENASYS F PŘEVAZOVÝ SET MALÝ S</t>
  </si>
  <si>
    <t>0082143</t>
  </si>
  <si>
    <t>NPWT-RENASYS F PŘEVAZOVÝ SET VELKÝ L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</si>
  <si>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</si>
  <si>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</si>
  <si>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</si>
  <si>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</si>
  <si>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</si>
  <si>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</si>
  <si>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</si>
  <si>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</si>
  <si>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</si>
  <si>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</si>
  <si>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0194002</t>
  </si>
  <si>
    <t>KARDIOSTIMULÁTOR BIVENTRIKULÁRNÍ ETRINSA 8 HF-T KO</t>
  </si>
  <si>
    <t>0194001</t>
  </si>
  <si>
    <t>KARDIOSTIMULÁTOR BIVENTRIKULÁRNÍ ETRINSA 8 HF-T</t>
  </si>
  <si>
    <t>0043153</t>
  </si>
  <si>
    <t>CHLOPEŇ SRD.BIOL.MITRÁLNÍ Z BOVIN.PERIKAR.CARPENTI</t>
  </si>
  <si>
    <t>0114682</t>
  </si>
  <si>
    <t xml:space="preserve">SET PRO TRANSFEM.IMPLANTACI BIOL.AORTÁLNÍ CHLOPNĚ 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</si>
  <si>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</si>
  <si>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</si>
  <si>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</si>
  <si>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</si>
  <si>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</si>
  <si>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</si>
  <si>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</si>
  <si>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</si>
  <si>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</si>
  <si>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</si>
  <si>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</si>
  <si>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</si>
  <si>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</si>
  <si>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</si>
  <si>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</si>
  <si>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0081999</t>
  </si>
  <si>
    <t>NPWT-V.A.C. GRANUFOAM (PU PĚNA) VELIKOST S</t>
  </si>
  <si>
    <t>09227</t>
  </si>
  <si>
    <t xml:space="preserve">I. V. APLIKACE KRVE NEBO KREVNÍCH DERIVÁTŮ        </t>
  </si>
  <si>
    <t>57233</t>
  </si>
  <si>
    <t xml:space="preserve">HRUDNÍ DRENÁŽ                                     </t>
  </si>
  <si>
    <t>71717</t>
  </si>
  <si>
    <t>TRACHEOTOMIE</t>
  </si>
  <si>
    <t xml:space="preserve">TRACHEOTOMIE                                      </t>
  </si>
  <si>
    <t>89429</t>
  </si>
  <si>
    <t xml:space="preserve">SELEKTIVNÍ KORONAROGRAFIE OBOU VĚNČITÝCH TEPEN    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</si>
  <si>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</si>
  <si>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</si>
  <si>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</si>
  <si>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</si>
  <si>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</si>
  <si>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 xml:space="preserve">(DRG) DRUHÁ A DALŠÍ REOPERACE                     </t>
  </si>
  <si>
    <t>07561</t>
  </si>
  <si>
    <t>(DRG) REKUPERACE KRVE</t>
  </si>
  <si>
    <t xml:space="preserve">(DRG) REKUPERACE KRVE                            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</si>
  <si>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</si>
  <si>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</si>
  <si>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</si>
  <si>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</si>
  <si>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</si>
  <si>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</si>
  <si>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</si>
  <si>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</si>
  <si>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</si>
  <si>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 xml:space="preserve">(DRG) KATASTROFICKÁ OPERACE KVCH                  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</si>
  <si>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</si>
  <si>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</si>
  <si>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</si>
  <si>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</si>
  <si>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</si>
  <si>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</si>
  <si>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 xml:space="preserve">(DRG) AORTOKORONÁRNÍ BYPASS JEDNONÁSOBNÝ          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</si>
  <si>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</si>
  <si>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</si>
  <si>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</si>
  <si>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</si>
  <si>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</si>
  <si>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</si>
  <si>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</si>
  <si>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</si>
  <si>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</si>
  <si>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 xml:space="preserve">(DRG) MINITORAKOTOMIE NEBO MINILAPAROTOMIE        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</si>
  <si>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</si>
  <si>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</si>
  <si>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</si>
  <si>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</si>
  <si>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</si>
  <si>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</si>
  <si>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</si>
  <si>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</si>
  <si>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</si>
  <si>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</si>
  <si>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</si>
  <si>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</si>
  <si>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</si>
  <si>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</si>
  <si>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</si>
  <si>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</si>
  <si>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</si>
  <si>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</si>
  <si>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 xml:space="preserve">(DRG) JINÝ ZÁKROK NA AORTÁLNÍ CHLOPNI            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</si>
  <si>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</si>
  <si>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</si>
  <si>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</si>
  <si>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</si>
  <si>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</si>
  <si>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</si>
  <si>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 xml:space="preserve">(DRG) APLIKACE NEBO VÝMĚNA DPWT DO MEDIASTINA     </t>
  </si>
  <si>
    <t>07126</t>
  </si>
  <si>
    <t xml:space="preserve">(DRG) OPERACE PRO PORANĚNÍ PRAVÉ KOMORY SRDEČNÍ   </t>
  </si>
  <si>
    <t>(DRG) OPERACE PRO PORANĚNÍ PRAVÉ KOMORY SRDEČNÍ</t>
  </si>
  <si>
    <t>07061</t>
  </si>
  <si>
    <t xml:space="preserve">(DRG) EMBOLECTOMIE Z A. PULMONALIS                </t>
  </si>
  <si>
    <t>07140</t>
  </si>
  <si>
    <t>(DRG) UZÁVĚR DEFEKTU SEPTA KOMOR (VROZENÉHO NEBO Z</t>
  </si>
  <si>
    <t>07257</t>
  </si>
  <si>
    <t xml:space="preserve">(DRG) ZAVEDENÍ ECMO, CENTRÁLNÍ KANYLACE           </t>
  </si>
  <si>
    <t>07110</t>
  </si>
  <si>
    <t xml:space="preserve">(DRG) PLASTIKA HORNÍ NEBO DOLNÍ DUTÉ ŽÍLY         </t>
  </si>
  <si>
    <t>54990</t>
  </si>
  <si>
    <t xml:space="preserve">ODBĚR ŽILNÍHO ŠTĚPU                               </t>
  </si>
  <si>
    <t>00602</t>
  </si>
  <si>
    <t xml:space="preserve">OD TYPU 02 - PRO NEMOCNICE TYPU 3, (KATEGORIE 6)  </t>
  </si>
  <si>
    <t>99999</t>
  </si>
  <si>
    <t xml:space="preserve">Nespecifikovany vykon                             </t>
  </si>
  <si>
    <t>55230</t>
  </si>
  <si>
    <t>KOMBINOVANÝ CHIRURGICKÝ VÝKON NA SRDCI A HRUDNÍ AO</t>
  </si>
  <si>
    <t>55265</t>
  </si>
  <si>
    <t>ENDOSKOPICKÝ ODBĚR ŽILNÍHO ŠTĚPU (V. SAPHENA MAGNA</t>
  </si>
  <si>
    <t>SEKUNDÁRNÍ SUTURA RÁNY</t>
  </si>
  <si>
    <t>07564</t>
  </si>
  <si>
    <t xml:space="preserve">(DRG) EMERGENTNÍ OPERACE KVCH                     </t>
  </si>
  <si>
    <t>(DRG) EMERGENTNÍ OPERACE KVCH</t>
  </si>
  <si>
    <t>55220</t>
  </si>
  <si>
    <t xml:space="preserve">JEDNODUCHÝ VÝKON NA SRDCI - PRIMOOPERACE          </t>
  </si>
  <si>
    <t>JEDNODUCHÝ VÝKON NA SRDCI - PRIMOOPERACE</t>
  </si>
  <si>
    <t>00698</t>
  </si>
  <si>
    <t>OD TYPU 98 - PRO NEMOCNICE TYPU 3, (KATEGORIE 6) -</t>
  </si>
  <si>
    <t>55260</t>
  </si>
  <si>
    <t xml:space="preserve">KREVNÍ KARDIOPLEGIE                               </t>
  </si>
  <si>
    <t>KREVNÍ KARDIOPLEGIE</t>
  </si>
  <si>
    <t>07544</t>
  </si>
  <si>
    <t>(DRG) PRVNÍ REOPERACE</t>
  </si>
  <si>
    <t xml:space="preserve">(DRG) PRVNÍ REOPERACE                             </t>
  </si>
  <si>
    <t>07019</t>
  </si>
  <si>
    <t>(DRG) NÁHRADA AORTÁLNÍ CHLOPNĚ STENTOVANOU BIOLOGI</t>
  </si>
  <si>
    <t>55250</t>
  </si>
  <si>
    <t>STERNOTOMIE, TORAKOTOMIE</t>
  </si>
  <si>
    <t xml:space="preserve">STERNOTOMIE, TORAKOTOMIE                          </t>
  </si>
  <si>
    <t>07274</t>
  </si>
  <si>
    <t>(DRG) POOPERAČNÍ REVIZE PRO ZÁNĚT NEBO PORUCHU HOJ</t>
  </si>
  <si>
    <t>55210</t>
  </si>
  <si>
    <t xml:space="preserve">VÝKONY NA ZAVŘENÉM SRDCI                          </t>
  </si>
  <si>
    <t>VÝKONY NA ZAVŘENÉM SRDCI</t>
  </si>
  <si>
    <t>55255</t>
  </si>
  <si>
    <t xml:space="preserve">KONTRAPULZACE                                     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</si>
  <si>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</si>
  <si>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</si>
  <si>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</si>
  <si>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</si>
  <si>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</si>
  <si>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</si>
  <si>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</si>
  <si>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</si>
  <si>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</si>
  <si>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MECHANICKÁ SRDEČNÍ PODPORA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</si>
  <si>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</si>
  <si>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</si>
  <si>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</si>
  <si>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</si>
  <si>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</si>
  <si>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</si>
  <si>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</si>
  <si>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</si>
  <si>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</si>
  <si>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 xml:space="preserve">(DRG) LAPAROSKOPICKÝ NEBO TORAKOSKOPICKÝ PŘÍSTUP  </t>
  </si>
  <si>
    <t>07515</t>
  </si>
  <si>
    <t>07004</t>
  </si>
  <si>
    <t>07164</t>
  </si>
  <si>
    <t xml:space="preserve">(DRG) NÁHRADA ASCENDENTNÍ AORTY PROTÉZOU          </t>
  </si>
  <si>
    <t>55221</t>
  </si>
  <si>
    <t xml:space="preserve">JEDNODUCHÝ VÝKON NA SRDCI - REOPERACE             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</si>
  <si>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</si>
  <si>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</si>
  <si>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</si>
  <si>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</si>
  <si>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</si>
  <si>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</si>
  <si>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</si>
  <si>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</si>
  <si>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</si>
  <si>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</si>
  <si>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 xml:space="preserve">(DRG) PLASTIKA LÍSTKŮ AORTÁLNÍ CHLOPNĚ            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</si>
  <si>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</si>
  <si>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</si>
  <si>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</si>
  <si>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</si>
  <si>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</si>
  <si>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</si>
  <si>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</si>
  <si>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</si>
  <si>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</si>
  <si>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</si>
  <si>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</si>
  <si>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</si>
  <si>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</si>
  <si>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</si>
  <si>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</si>
  <si>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</si>
  <si>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07046</t>
  </si>
  <si>
    <t xml:space="preserve">(DRG) JINÝ ZÁKROK NA MITRÁLNÍ CHLOPNI             </t>
  </si>
  <si>
    <t>07278</t>
  </si>
  <si>
    <t xml:space="preserve">(DRG) SUTURA KŮŽE A PODKOŽÍ RÁNY PO STERNOTOMII   </t>
  </si>
  <si>
    <t>07109</t>
  </si>
  <si>
    <t xml:space="preserve">(DRG) JINÝ ZÁKROK NA SRDEČNÍCH SÍNÍCH            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</si>
  <si>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</si>
  <si>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</si>
  <si>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</si>
  <si>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</si>
  <si>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</si>
  <si>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</si>
  <si>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07118</t>
  </si>
  <si>
    <t>(DRG) UZÁVĚR POINFARKTOVÉHO DEFEKTU MEZIKOMOROVÉ P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</si>
  <si>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</si>
  <si>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</si>
  <si>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</si>
  <si>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</si>
  <si>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</si>
  <si>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</si>
  <si>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</si>
  <si>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 xml:space="preserve">(DRG) CHIRURGICKÁ ÚPRAVA KANYL PRO ECMO           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</si>
  <si>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</si>
  <si>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</si>
  <si>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</si>
  <si>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</si>
  <si>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</si>
  <si>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 xml:space="preserve">(DRG) RESEKCE HYPERTROFICKÉHO SEPTA KOMOR         </t>
  </si>
  <si>
    <t>07169</t>
  </si>
  <si>
    <t xml:space="preserve">(DRG) OPERACE PRO PORANĚNÍ ASCENDENTNÍ AORTY      </t>
  </si>
  <si>
    <t>07237</t>
  </si>
  <si>
    <t>(DRG) CHIRURGICKÁ EXTRAKCE TRVALÝCH EPIKARDIÁLNÍCH</t>
  </si>
  <si>
    <t>07166</t>
  </si>
  <si>
    <t xml:space="preserve">(DRG) PLASTIKA ASCENDENTNÍ AORTY ZÁPLATOU         </t>
  </si>
  <si>
    <t>55227</t>
  </si>
  <si>
    <t>IMPLANTACE ECMO (EXTRAKORPORÁLNÍ MEMBRÁNOVÁ OXYGEN</t>
  </si>
  <si>
    <t>07010</t>
  </si>
  <si>
    <t xml:space="preserve">(DRG) JINÝ ZÁKROK NA KORONÁRNÍCH TEPNÁCH          </t>
  </si>
  <si>
    <t>07009</t>
  </si>
  <si>
    <t>(DRG) REVIZE KORONÁRNÍCH TEPEN PRO INOPERABILNÍ NÁ</t>
  </si>
  <si>
    <t>07219</t>
  </si>
  <si>
    <t xml:space="preserve">(DRG) RESEKCE KOARKTACE, INTERPOZICE GRAFTU       </t>
  </si>
  <si>
    <t>07236</t>
  </si>
  <si>
    <t>(DRG) CHIRURGICKÁ EXTRAKCE INTRAKARDIÁLNÍCH ELEKTR</t>
  </si>
  <si>
    <t>07047</t>
  </si>
  <si>
    <t>(DRG) PLASTIKA TRIKUSPIDÁLNÍ CHLOPNĚ BEZ IMPLANTAC</t>
  </si>
  <si>
    <t>07040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</si>
  <si>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</si>
  <si>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</si>
  <si>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</si>
  <si>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</si>
  <si>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</si>
  <si>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</si>
  <si>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 xml:space="preserve">(DRG) ÚPRAVA ŽILNÍHO NEBO TEPENNÉHO ALOŠTĚPU      </t>
  </si>
  <si>
    <t>(DRG) ÚPRAVA ŽILNÍHO NEBO TEPENNÉHO ALOŠTĚPU</t>
  </si>
  <si>
    <t>5T5</t>
  </si>
  <si>
    <t>0003952</t>
  </si>
  <si>
    <t>0008807</t>
  </si>
  <si>
    <t>0026127</t>
  </si>
  <si>
    <t>0065989</t>
  </si>
  <si>
    <t>MYCOMAX</t>
  </si>
  <si>
    <t>0075634</t>
  </si>
  <si>
    <t>PROTHROMPLEX TOTAL NF</t>
  </si>
  <si>
    <t>0096413</t>
  </si>
  <si>
    <t>0104051</t>
  </si>
  <si>
    <t>HUMAN ALBUMIN 200 G/L BAXTER</t>
  </si>
  <si>
    <t>0500720</t>
  </si>
  <si>
    <t>MYCAMINE</t>
  </si>
  <si>
    <t>0029449</t>
  </si>
  <si>
    <t>0186672</t>
  </si>
  <si>
    <t>LINEZOLID SANDOZ</t>
  </si>
  <si>
    <t>0193688</t>
  </si>
  <si>
    <t>VFEND</t>
  </si>
  <si>
    <t>0060381</t>
  </si>
  <si>
    <t>HAEMOCTIN SDH 1000</t>
  </si>
  <si>
    <t>0212531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</si>
  <si>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</si>
  <si>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</si>
  <si>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</si>
  <si>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</si>
  <si>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</si>
  <si>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</si>
  <si>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0037145</t>
  </si>
  <si>
    <t>0043119</t>
  </si>
  <si>
    <t>ŠTĚP ALLOGENNÍ KOSTNÍ ZMRAZENÝ</t>
  </si>
  <si>
    <t>0046475</t>
  </si>
  <si>
    <t>PROTÉZA CÉVNÍ INTERVASCULAR TKANÁ</t>
  </si>
  <si>
    <t>0048601</t>
  </si>
  <si>
    <t xml:space="preserve">OBĚH MIMOTĚLNÍ - OXYGENÁTOR SADA - HEPARIN.KANYLA </t>
  </si>
  <si>
    <t>0051947</t>
  </si>
  <si>
    <t>ZÁPLATA SRDEČNÍ PERIKARDIÁLNÍ SJM BIOCOR, B40-10X6</t>
  </si>
  <si>
    <t>0056289</t>
  </si>
  <si>
    <t>KATETR BALÓNKOVÝ FOGARTY EMBOLEKTOMICKÝ - 120803F</t>
  </si>
  <si>
    <t>0056293</t>
  </si>
  <si>
    <t>KATETR BALÓNKOVÝ FOGARTY EMBOLEKTOMICKÝ - 120806F</t>
  </si>
  <si>
    <t>0056303</t>
  </si>
  <si>
    <t>0048338</t>
  </si>
  <si>
    <t>0194332</t>
  </si>
  <si>
    <t>DEFIBRILÁTOR BIVENTRIKULÁRNÍ VIVA S CRT-D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</si>
  <si>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</si>
  <si>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</si>
  <si>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</si>
  <si>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</si>
  <si>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</si>
  <si>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</si>
  <si>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 xml:space="preserve">CVVH - KONTINUÁLNÍ VENOVENÓZNÍ HEMOFILTRACE       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</si>
  <si>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</si>
  <si>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</si>
  <si>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</si>
  <si>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</si>
  <si>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</si>
  <si>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</si>
  <si>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</si>
  <si>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</si>
  <si>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</si>
  <si>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</si>
  <si>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</si>
  <si>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</si>
  <si>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</si>
  <si>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</si>
  <si>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61151</t>
  </si>
  <si>
    <t>UZAVŘENÍ DEFEKTU KOŽNÍM LALOKEM MÍSTNÍM NAD 20 CM^</t>
  </si>
  <si>
    <t>61169</t>
  </si>
  <si>
    <t>TRANSPOZICE MUSKULÁRNÍHO LALOKU</t>
  </si>
  <si>
    <t>78022</t>
  </si>
  <si>
    <t xml:space="preserve">CÍLENÉ VYŠETŘENÍ ANESTEZIOLOGEM                   </t>
  </si>
  <si>
    <t>78023</t>
  </si>
  <si>
    <t>KONTROLNÍ VYŠETŘENÍ ANESTEZIOLOGEM</t>
  </si>
  <si>
    <t xml:space="preserve">KONTROLNÍ VYŠETŘENÍ ANESTEZIOLOGEM                </t>
  </si>
  <si>
    <t>78812</t>
  </si>
  <si>
    <t xml:space="preserve">ISOVOLEMICKÁ HEMODILUCE                           </t>
  </si>
  <si>
    <t>78121</t>
  </si>
  <si>
    <t xml:space="preserve">KAPNOMETRIE PŘI ANESTEZII Á 20 MINUT              </t>
  </si>
  <si>
    <t>78140</t>
  </si>
  <si>
    <t>ANESTÉZIE U PACIENTA S ASA 3E A VÍCE Á 20 MINUT, P</t>
  </si>
  <si>
    <t>78111</t>
  </si>
  <si>
    <t xml:space="preserve">ANESTÉZIE INTRAVENOZNÍ Á 20 MIN.                  </t>
  </si>
  <si>
    <t>ANESTÉZIE INTRAVENOZNÍ Á 20 MIN.</t>
  </si>
  <si>
    <t>78820</t>
  </si>
  <si>
    <t xml:space="preserve">ZAJIŠTĚNÍ DÝCHACÍCH CEST PŘI ANESTEZII            </t>
  </si>
  <si>
    <t>ZAJIŠTĚNÍ DÝCHACÍCH CEST PŘI ANESTEZII</t>
  </si>
  <si>
    <t>78810</t>
  </si>
  <si>
    <t xml:space="preserve">ZAVEDENÁ HYPOTENZE                                </t>
  </si>
  <si>
    <t>78116</t>
  </si>
  <si>
    <t>ANESTÉZIE S ŘÍZENOU VENTILACÍ Á 20 MIN.</t>
  </si>
  <si>
    <t xml:space="preserve">ANESTÉZIE S ŘÍZENOU VENTILACÍ Á 20 MIN.           </t>
  </si>
  <si>
    <t>78117</t>
  </si>
  <si>
    <t>78816</t>
  </si>
  <si>
    <t xml:space="preserve">REKUPERACE KRVE                                   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</si>
  <si>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</si>
  <si>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</si>
  <si>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</si>
  <si>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</si>
  <si>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</si>
  <si>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</si>
  <si>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</si>
  <si>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</si>
  <si>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</si>
  <si>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</si>
  <si>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</si>
  <si>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</si>
  <si>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</si>
  <si>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</si>
  <si>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</si>
  <si>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</si>
  <si>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</si>
  <si>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</si>
  <si>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</si>
  <si>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</si>
  <si>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</si>
  <si>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</si>
  <si>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</si>
  <si>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</si>
  <si>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</si>
  <si>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</si>
  <si>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</si>
  <si>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</si>
  <si>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</si>
  <si>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</si>
  <si>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</si>
  <si>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</si>
  <si>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</si>
  <si>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</si>
  <si>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</si>
  <si>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</si>
  <si>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</si>
  <si>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</si>
  <si>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</si>
  <si>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</si>
  <si>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</si>
  <si>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</si>
  <si>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</si>
  <si>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</si>
  <si>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</si>
  <si>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</si>
  <si>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</si>
  <si>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</si>
  <si>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</si>
  <si>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</si>
  <si>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</si>
  <si>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</si>
  <si>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</si>
  <si>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</si>
  <si>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</si>
  <si>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</si>
  <si>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</si>
  <si>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</si>
  <si>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</si>
  <si>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</si>
  <si>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</si>
  <si>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</si>
  <si>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</si>
  <si>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</si>
  <si>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</si>
  <si>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</si>
  <si>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05182</t>
  </si>
  <si>
    <t xml:space="preserve">KONTROLA KARDIOSTIMULÁTORU A DEFIBRILÁTORU, KROMĚ VÝMĚNY ZAŘÍ                                       </t>
  </si>
  <si>
    <t>05271</t>
  </si>
  <si>
    <t xml:space="preserve">PERKUTÁNNÍ KORONÁRNÍ ANGIOPLASTIKA, &lt;=2 POTAHOVANÉ STENTY BEZ                                       </t>
  </si>
  <si>
    <t>05273</t>
  </si>
  <si>
    <t>05301</t>
  </si>
  <si>
    <t xml:space="preserve">SRDEČNÍ KATETRIZACE PŘI AKUTNÍM INFARKTU MYOKARDU BEZ CC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</si>
  <si>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</si>
  <si>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</si>
  <si>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</si>
  <si>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</si>
  <si>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</si>
  <si>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</si>
  <si>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</si>
  <si>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</si>
  <si>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</si>
  <si>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</si>
  <si>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</si>
  <si>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</si>
  <si>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</si>
  <si>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</si>
  <si>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</si>
  <si>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</si>
  <si>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</si>
  <si>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</si>
  <si>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</si>
  <si>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</si>
  <si>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</si>
  <si>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</si>
  <si>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</si>
  <si>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</si>
  <si>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</si>
  <si>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</si>
  <si>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</si>
  <si>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</si>
  <si>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</si>
  <si>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</si>
  <si>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</si>
  <si>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</si>
  <si>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</si>
  <si>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</si>
  <si>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</si>
  <si>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</si>
  <si>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</si>
  <si>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</si>
  <si>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</si>
  <si>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</si>
  <si>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</si>
  <si>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</si>
  <si>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</si>
  <si>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</si>
  <si>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</si>
  <si>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</si>
  <si>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</si>
  <si>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</si>
  <si>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</si>
  <si>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</si>
  <si>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</si>
  <si>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</si>
  <si>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</si>
  <si>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</si>
  <si>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</si>
  <si>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</si>
  <si>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</si>
  <si>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</si>
  <si>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</si>
  <si>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</si>
  <si>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</si>
  <si>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</si>
  <si>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</si>
  <si>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</si>
  <si>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</si>
  <si>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</si>
  <si>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</si>
  <si>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</si>
  <si>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</si>
  <si>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</si>
  <si>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</si>
  <si>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</si>
  <si>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</si>
  <si>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0002027</t>
  </si>
  <si>
    <t>99mTc-MIBI inj.</t>
  </si>
  <si>
    <t>0002087</t>
  </si>
  <si>
    <t>18F-FDG</t>
  </si>
  <si>
    <t>47269</t>
  </si>
  <si>
    <t xml:space="preserve">TOMOGRAFICKÁ SCINTIGRAFIE - SPECT                 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</si>
  <si>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</si>
  <si>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</si>
  <si>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</si>
  <si>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</si>
  <si>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</si>
  <si>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94191</t>
  </si>
  <si>
    <t xml:space="preserve">FOTOGRAFIE GELU                                   </t>
  </si>
  <si>
    <t>94119</t>
  </si>
  <si>
    <t xml:space="preserve">IZOLACE A UCHOVÁNÍ LIDSKÉ DNA (RNA)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</si>
  <si>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</si>
  <si>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</si>
  <si>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</si>
  <si>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</si>
  <si>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94947</t>
  </si>
  <si>
    <t xml:space="preserve">(VZP) FAKTOR II 20210G&gt;A                          </t>
  </si>
  <si>
    <t>94946</t>
  </si>
  <si>
    <t xml:space="preserve">(VZP) DEF. FAKTORU V (LEIDEN)                     </t>
  </si>
  <si>
    <t>94954</t>
  </si>
  <si>
    <t xml:space="preserve">(VZP) INHIBITOR AKTIVÁTORU PLAZMINOGENU (PAI-1)   </t>
  </si>
  <si>
    <t>818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</si>
  <si>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</si>
  <si>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</si>
  <si>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</si>
  <si>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</si>
  <si>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</si>
  <si>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</si>
  <si>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</si>
  <si>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</si>
  <si>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</si>
  <si>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</si>
  <si>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</si>
  <si>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</si>
  <si>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</si>
  <si>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</si>
  <si>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</si>
  <si>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</si>
  <si>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</si>
  <si>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</si>
  <si>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</si>
  <si>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</si>
  <si>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</si>
  <si>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</si>
  <si>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</si>
  <si>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</si>
  <si>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</si>
  <si>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</si>
  <si>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</si>
  <si>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</si>
  <si>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</si>
  <si>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</si>
  <si>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</si>
  <si>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</si>
  <si>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</si>
  <si>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</si>
  <si>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</si>
  <si>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</si>
  <si>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</si>
  <si>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</si>
  <si>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</si>
  <si>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</si>
  <si>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</si>
  <si>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</si>
  <si>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</si>
  <si>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 xml:space="preserve">FAKTOR IX - STANOVENÍ AKTIVITY                    </t>
  </si>
  <si>
    <t>96863</t>
  </si>
  <si>
    <t>STANOVENÍ POČTU ERYTROBLASTŮ NA AUTOMATICKÉM ANALY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</si>
  <si>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</si>
  <si>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</si>
  <si>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</si>
  <si>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</si>
  <si>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</si>
  <si>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</si>
  <si>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</si>
  <si>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</si>
  <si>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96249</t>
  </si>
  <si>
    <t>AGREGACE TROMBOCYTŮ INDUKOVANÁ OSTATNÍMI INDUKTORY</t>
  </si>
  <si>
    <t>96885</t>
  </si>
  <si>
    <t xml:space="preserve">MOLEKULÁRNÍ MARKERY AKTIVACE HEMOSTÁZY            </t>
  </si>
  <si>
    <t>96143</t>
  </si>
  <si>
    <t xml:space="preserve">T - PA AG                                         </t>
  </si>
  <si>
    <t>96149</t>
  </si>
  <si>
    <t xml:space="preserve">PAI  ANTIGEN   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</si>
  <si>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</si>
  <si>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</si>
  <si>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</si>
  <si>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</si>
  <si>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</si>
  <si>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</si>
  <si>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</si>
  <si>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</si>
  <si>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</si>
  <si>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</si>
  <si>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</si>
  <si>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</si>
  <si>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</si>
  <si>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</si>
  <si>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</si>
  <si>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</si>
  <si>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</si>
  <si>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</si>
  <si>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</si>
  <si>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</si>
  <si>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</si>
  <si>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</si>
  <si>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</si>
  <si>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</si>
  <si>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</si>
  <si>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</si>
  <si>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</si>
  <si>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</si>
  <si>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</si>
  <si>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</si>
  <si>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TROPONIN - T NEBO I ELISA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</si>
  <si>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</si>
  <si>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</si>
  <si>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</si>
  <si>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</si>
  <si>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</si>
  <si>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</si>
  <si>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</si>
  <si>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</si>
  <si>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</si>
  <si>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</si>
  <si>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</si>
  <si>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81527</t>
  </si>
  <si>
    <t>CHOLESTEROL LDL</t>
  </si>
  <si>
    <t xml:space="preserve">CHOLESTEROL LDL                                   </t>
  </si>
  <si>
    <t>81641</t>
  </si>
  <si>
    <t xml:space="preserve">ŽELEZO CELKOVÉ                                    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</si>
  <si>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</si>
  <si>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</si>
  <si>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</si>
  <si>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</si>
  <si>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</si>
  <si>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</si>
  <si>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</si>
  <si>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</si>
  <si>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</si>
  <si>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</si>
  <si>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</si>
  <si>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 xml:space="preserve">STANOVENÍ KONCENTRACE PROCALCITONINU              </t>
  </si>
  <si>
    <t>STANOVENÍ KONCENTRACE PROCALCITONINU</t>
  </si>
  <si>
    <t>93151</t>
  </si>
  <si>
    <t xml:space="preserve">FERRITIN   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</si>
  <si>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</si>
  <si>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</si>
  <si>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</si>
  <si>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</si>
  <si>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93187</t>
  </si>
  <si>
    <t xml:space="preserve">TYROXIN CELKOVÝ (TT4)                             </t>
  </si>
  <si>
    <t>TYROXIN CELKOVÝ (TT4)</t>
  </si>
  <si>
    <t>93217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</si>
  <si>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</si>
  <si>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</si>
  <si>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</si>
  <si>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</si>
  <si>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</si>
  <si>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81119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</si>
  <si>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</si>
  <si>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</si>
  <si>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</si>
  <si>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</si>
  <si>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</si>
  <si>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</si>
  <si>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</si>
  <si>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</si>
  <si>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</si>
  <si>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</si>
  <si>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</si>
  <si>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</si>
  <si>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</si>
  <si>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</si>
  <si>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</si>
  <si>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</si>
  <si>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</si>
  <si>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</si>
  <si>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</si>
  <si>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</si>
  <si>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</si>
  <si>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</si>
  <si>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</si>
  <si>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</si>
  <si>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</si>
  <si>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</si>
  <si>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</si>
  <si>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</si>
  <si>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</si>
  <si>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</si>
  <si>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</si>
  <si>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</si>
  <si>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</si>
  <si>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</si>
  <si>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</si>
  <si>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</si>
  <si>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</si>
  <si>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</si>
  <si>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</si>
  <si>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</si>
  <si>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</si>
  <si>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</si>
  <si>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</si>
  <si>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</si>
  <si>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</si>
  <si>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</si>
  <si>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</si>
  <si>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</si>
  <si>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</si>
  <si>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</si>
  <si>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</si>
  <si>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</si>
  <si>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</si>
  <si>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</si>
  <si>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</si>
  <si>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</si>
  <si>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</si>
  <si>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</si>
  <si>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</si>
  <si>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</si>
  <si>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</si>
  <si>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</si>
  <si>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</si>
  <si>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</si>
  <si>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</si>
  <si>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</si>
  <si>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</si>
  <si>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</si>
  <si>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</si>
  <si>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</si>
  <si>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</si>
  <si>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</si>
  <si>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</si>
  <si>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</si>
  <si>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</si>
  <si>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</si>
  <si>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</si>
  <si>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</si>
  <si>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VÁPNÍK CELKOVÝ</t>
  </si>
  <si>
    <t>81465</t>
  </si>
  <si>
    <t xml:space="preserve">HOŘČÍK                                            </t>
  </si>
  <si>
    <t>91193</t>
  </si>
  <si>
    <t xml:space="preserve">STANOVENÍ B2 - MIKROGLOBULINU ELISA               </t>
  </si>
  <si>
    <t>81533</t>
  </si>
  <si>
    <t xml:space="preserve">LIPÁZA                                            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</si>
  <si>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</si>
  <si>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</si>
  <si>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</si>
  <si>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</si>
  <si>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</si>
  <si>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</si>
  <si>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</si>
  <si>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</si>
  <si>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</si>
  <si>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</si>
  <si>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93125</t>
  </si>
  <si>
    <t xml:space="preserve">ALDOSTERON                                        </t>
  </si>
  <si>
    <t>81235</t>
  </si>
  <si>
    <t xml:space="preserve">TUMORMARKERY CA 19-9, CA 15-3, CA 72-4, CA 125    </t>
  </si>
  <si>
    <t>94189</t>
  </si>
  <si>
    <t xml:space="preserve">HYBRIDIZACE DNA SE ZNAČENOU SONDOU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</si>
  <si>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</si>
  <si>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</si>
  <si>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</si>
  <si>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</si>
  <si>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</si>
  <si>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</si>
  <si>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</si>
  <si>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</si>
  <si>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</si>
  <si>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</si>
  <si>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</si>
  <si>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</si>
  <si>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93185</t>
  </si>
  <si>
    <t xml:space="preserve">TRIJODTYRONIN CELKOVÝ (TT3)                       </t>
  </si>
  <si>
    <t>TRIJODTYRONIN CELKOVÝ (TT3)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</si>
  <si>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</si>
  <si>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</si>
  <si>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</si>
  <si>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</si>
  <si>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</si>
  <si>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</si>
  <si>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</si>
  <si>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</si>
  <si>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81719</t>
  </si>
  <si>
    <t>METANEFRINY KVANTITATIVNĚ SOUČASNĚ V KRVI A V MOČI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</si>
  <si>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</si>
  <si>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</si>
  <si>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</si>
  <si>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</si>
  <si>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</si>
  <si>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</si>
  <si>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</si>
  <si>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 xml:space="preserve">CHOLINESTERÁZA STATIM                             </t>
  </si>
  <si>
    <t>93179</t>
  </si>
  <si>
    <t xml:space="preserve">PLAZMATICKÁ RENINOVÁ AKTIVITA (PRA)               </t>
  </si>
  <si>
    <t>93139</t>
  </si>
  <si>
    <t xml:space="preserve">ADRENOKORTIKOTROPIN (ACTH)                        </t>
  </si>
  <si>
    <t>91151</t>
  </si>
  <si>
    <t>STANOVENÍ OROSOMUKOIDU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</si>
  <si>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</si>
  <si>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</si>
  <si>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</si>
  <si>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</si>
  <si>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</si>
  <si>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</si>
  <si>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</si>
  <si>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</si>
  <si>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81353</t>
  </si>
  <si>
    <t xml:space="preserve">ANGIOTENSIN               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</si>
  <si>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</si>
  <si>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</si>
  <si>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</si>
  <si>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</si>
  <si>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</si>
  <si>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</si>
  <si>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</si>
  <si>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</si>
  <si>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</si>
  <si>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</si>
  <si>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</si>
  <si>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</si>
  <si>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</si>
  <si>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</si>
  <si>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0065978</t>
  </si>
  <si>
    <t>DOTAREM</t>
  </si>
  <si>
    <t>0077019</t>
  </si>
  <si>
    <t>0151208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</si>
  <si>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</si>
  <si>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</si>
  <si>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</si>
  <si>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</si>
  <si>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</si>
  <si>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</si>
  <si>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</si>
  <si>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</si>
  <si>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</si>
  <si>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0048668</t>
  </si>
  <si>
    <t>DRÁT VODÍCÍ NITINOL</t>
  </si>
  <si>
    <t>0049439</t>
  </si>
  <si>
    <t>STENTGRAFT AORTÁLNÍ HRUDNÍ - ZENITH TX2 ZTEG-2P; T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</si>
  <si>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</si>
  <si>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</si>
  <si>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</si>
  <si>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</si>
  <si>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</si>
  <si>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</si>
  <si>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</si>
  <si>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</si>
  <si>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</si>
  <si>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</si>
  <si>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</si>
  <si>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</si>
  <si>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</si>
  <si>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</si>
  <si>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</si>
  <si>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</si>
  <si>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</si>
  <si>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</si>
  <si>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</si>
  <si>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</si>
  <si>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</si>
  <si>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</si>
  <si>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</si>
  <si>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</si>
  <si>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</si>
  <si>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</si>
  <si>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</si>
  <si>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</si>
  <si>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</si>
  <si>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</si>
  <si>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0151038</t>
  </si>
  <si>
    <t>FILTR VENAKAVÁLNÍ</t>
  </si>
  <si>
    <t>0051244</t>
  </si>
  <si>
    <t>KATETR VODÍCÍ GUIDER</t>
  </si>
  <si>
    <t>0048344</t>
  </si>
  <si>
    <t>VODIČ SPIDER RX FX EMBOLIC PROTECTION SPD 030..070</t>
  </si>
  <si>
    <t>0049201</t>
  </si>
  <si>
    <t>STENT PERIFERNÍ VASKULÁRNÍ - ADVANTA V12; KRYTÝ ST</t>
  </si>
  <si>
    <t>0059590</t>
  </si>
  <si>
    <t>STENTGRAFT AORTÁLNÍ BŘIŠNÍ - ZENITH SPIRAL-Z766; E</t>
  </si>
  <si>
    <t>0152522</t>
  </si>
  <si>
    <t>STENT PERIFERNÍ VASKULÁRNÍ - RADIX2; BALONEXPANDIB</t>
  </si>
  <si>
    <t>89113</t>
  </si>
  <si>
    <t>RTG LEBKY, CÍLENÉ SNÍMKY</t>
  </si>
  <si>
    <t xml:space="preserve">RTG LEBKY, CÍLENÉ SNÍMKY                          </t>
  </si>
  <si>
    <t>89119</t>
  </si>
  <si>
    <t>RTG HRUDNÍ NEBO BEDERNÍ PÁTEŘE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</si>
  <si>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</si>
  <si>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</si>
  <si>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</si>
  <si>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</si>
  <si>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</si>
  <si>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</si>
  <si>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</si>
  <si>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</si>
  <si>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89313</t>
  </si>
  <si>
    <t xml:space="preserve">PERKUTÁNNÍ PUNKCE NEBO BIOPSIE ŘÍZENÁ RDG METODOU </t>
  </si>
  <si>
    <t>89319</t>
  </si>
  <si>
    <t xml:space="preserve">ZAVEDENÍ FILTRU DO DOLNÍ DUTÉ ŽÍLY                </t>
  </si>
  <si>
    <t>89323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</si>
  <si>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</si>
  <si>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</si>
  <si>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</si>
  <si>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</si>
  <si>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</si>
  <si>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</si>
  <si>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</si>
  <si>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</si>
  <si>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</si>
  <si>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</si>
  <si>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</si>
  <si>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</si>
  <si>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</si>
  <si>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</si>
  <si>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 xml:space="preserve">MR ZOBRAZENÍ SRDCE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</si>
  <si>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</si>
  <si>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</si>
  <si>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</si>
  <si>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</si>
  <si>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</si>
  <si>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</si>
  <si>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</si>
  <si>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</si>
  <si>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</si>
  <si>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</si>
  <si>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</si>
  <si>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89201</t>
  </si>
  <si>
    <t>SKIASKOPIE NA OPERAČNÍM ČI ZÁKROKOVÉM SÁLE MOBILNÍ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</si>
  <si>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</si>
  <si>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</si>
  <si>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</si>
  <si>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</si>
  <si>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</si>
  <si>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</si>
  <si>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</si>
  <si>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</si>
  <si>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</si>
  <si>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</si>
  <si>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</si>
  <si>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</si>
  <si>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</si>
  <si>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</si>
  <si>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</si>
  <si>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</si>
  <si>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</si>
  <si>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</si>
  <si>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</si>
  <si>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</si>
  <si>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</si>
  <si>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</si>
  <si>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</si>
  <si>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</si>
  <si>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</si>
  <si>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</si>
  <si>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</si>
  <si>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</si>
  <si>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</si>
  <si>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</si>
  <si>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</si>
  <si>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</si>
  <si>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</si>
  <si>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</si>
  <si>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</si>
  <si>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</si>
  <si>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</si>
  <si>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</si>
  <si>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</si>
  <si>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</si>
  <si>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</si>
  <si>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</si>
  <si>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</si>
  <si>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</si>
  <si>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</si>
  <si>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</si>
  <si>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</si>
  <si>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</si>
  <si>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</si>
  <si>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</si>
  <si>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</si>
  <si>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</si>
  <si>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</si>
  <si>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</si>
  <si>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</si>
  <si>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</si>
  <si>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</si>
  <si>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</si>
  <si>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</si>
  <si>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</si>
  <si>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</si>
  <si>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</si>
  <si>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</si>
  <si>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</si>
  <si>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</si>
  <si>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</si>
  <si>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</si>
  <si>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</si>
  <si>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</si>
  <si>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</si>
  <si>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</si>
  <si>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</si>
  <si>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</si>
  <si>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</si>
  <si>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</si>
  <si>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</si>
  <si>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</si>
  <si>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</si>
  <si>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</si>
  <si>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</si>
  <si>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</si>
  <si>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</si>
  <si>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</si>
  <si>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</si>
  <si>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</si>
  <si>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</si>
  <si>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</si>
  <si>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</si>
  <si>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</si>
  <si>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</si>
  <si>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</si>
  <si>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</si>
  <si>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</si>
  <si>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</si>
  <si>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</si>
  <si>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</si>
  <si>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</si>
  <si>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</si>
  <si>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</si>
  <si>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</si>
  <si>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</si>
  <si>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</si>
  <si>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</si>
  <si>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</si>
  <si>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</si>
  <si>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</si>
  <si>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</si>
  <si>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</si>
  <si>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</si>
  <si>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</si>
  <si>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</si>
  <si>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</si>
  <si>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</si>
  <si>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</si>
  <si>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</si>
  <si>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</si>
  <si>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</si>
  <si>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</si>
  <si>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</si>
  <si>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</si>
  <si>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</si>
  <si>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</si>
  <si>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</si>
  <si>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</si>
  <si>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</si>
  <si>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</si>
  <si>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</si>
  <si>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</si>
  <si>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82083</t>
  </si>
  <si>
    <t xml:space="preserve">PRŮKAZ BAKTERIÁLNÍHO TOXINU NEBO ANTIGENU         </t>
  </si>
  <si>
    <t>PRŮKAZ BAKTERIÁLNÍHO TOXINU NEBO ANTIGENU</t>
  </si>
  <si>
    <t>82135</t>
  </si>
  <si>
    <t xml:space="preserve">KONFIRMAČNÍ TEST PRŮKAZU ANTIGENŮ                 </t>
  </si>
  <si>
    <t>82034</t>
  </si>
  <si>
    <t xml:space="preserve">IZOLACE DNA PRO VYŠETŘENÍ EXTRAHUMÁNNÍHO GENOMU   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</si>
  <si>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</si>
  <si>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</si>
  <si>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</si>
  <si>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</si>
  <si>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</si>
  <si>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82241</t>
  </si>
  <si>
    <t>DETEKCE IN VITRO STIMULACE T LYMFOCYTŮ SPECIFICKÝM</t>
  </si>
  <si>
    <t>86413</t>
  </si>
  <si>
    <t xml:space="preserve">SCREENING PROTILÁTEK NA PANELU 30TI DÁRCŮ         </t>
  </si>
  <si>
    <t>91261</t>
  </si>
  <si>
    <t xml:space="preserve">STANOVENÍ ANTI ENA Ab ELISA                       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</si>
  <si>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</si>
  <si>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</si>
  <si>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</si>
  <si>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</si>
  <si>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</si>
  <si>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</si>
  <si>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</si>
  <si>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</si>
  <si>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</si>
  <si>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 xml:space="preserve">PRŮKAZ ANTINUKLEÁRNÍCH PROTILÁTEK IF              </t>
  </si>
  <si>
    <t>91323</t>
  </si>
  <si>
    <t>PRŮKAZ ANCA IF</t>
  </si>
  <si>
    <t>91355</t>
  </si>
  <si>
    <t>STANOVENÍ CIK METODOU PEG-IKEM</t>
  </si>
  <si>
    <t>91255</t>
  </si>
  <si>
    <t>STANOVENÍ ANTI ss-DNA Ab ELISA</t>
  </si>
  <si>
    <t>91253</t>
  </si>
  <si>
    <t>STANOVENÍ ANTI ds-DNA Ab ELISA</t>
  </si>
  <si>
    <t>91289</t>
  </si>
  <si>
    <t xml:space="preserve">STANOVENÍ REVMATOIDNÍHO FAKTORU IgA ELISA         </t>
  </si>
  <si>
    <t>STANOVENÍ REVMATOIDNÍHO FAKTORU IgA ELISA</t>
  </si>
  <si>
    <t>86415</t>
  </si>
  <si>
    <t>SCREENING PROTILÁTEK NA PANELU 100 DÁRCŮ POMOCÍ DT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</si>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</sst>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69" fillId="0" borderId="55" xfId="0" applyNumberFormat="1" applyFont="1" applyBorder="1"/>
    <xf numFmtId="166" fontId="69" fillId="0" borderId="55" xfId="0" applyNumberFormat="1" applyFont="1" applyBorder="1"/>
    <xf numFmtId="166" fontId="69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69" fillId="0" borderId="167" xfId="0" applyNumberFormat="1" applyFont="1" applyBorder="1"/>
    <xf numFmtId="166" fontId="69" fillId="0" borderId="167" xfId="0" applyNumberFormat="1" applyFont="1" applyBorder="1"/>
    <xf numFmtId="166" fontId="69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3" fontId="34" fillId="0" borderId="167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0.77207949709337276</c:v>
                </c:pt>
                <c:pt idx="1">
                  <c:v>1.004321306780674</c:v>
                </c:pt>
                <c:pt idx="2">
                  <c:v>1.0844718872811598</c:v>
                </c:pt>
                <c:pt idx="3">
                  <c:v>1.0294786907878177</c:v>
                </c:pt>
                <c:pt idx="4">
                  <c:v>0.97570543011373778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1.1665641622748959</c:v>
                </c:pt>
                <c:pt idx="1">
                  <c:v>1.1665641622748959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0.81568627450980391</c:v>
                </c:pt>
                <c:pt idx="1">
                  <c:v>0.89633671083398281</c:v>
                </c:pt>
                <c:pt idx="2">
                  <c:v>0.94308537194208686</c:v>
                </c:pt>
                <c:pt idx="3">
                  <c:v>0.93780081451314323</c:v>
                </c:pt>
                <c:pt idx="4">
                  <c:v>0.91635916359163594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3" totalsRowShown="0">
  <autoFilter ref="C3:S8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1922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2997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2998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3045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4272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4297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4306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4398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4399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5160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5288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5900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1922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299</v>
      </c>
      <c r="G3" s="47">
        <f>SUBTOTAL(9,G6:G1048576)</f>
        <v>84964.239999999991</v>
      </c>
      <c r="H3" s="48">
        <f>IF(M3=0,0,G3/M3)</f>
        <v>8.3283916353610543E-2</v>
      </c>
      <c r="I3" s="47">
        <f>SUBTOTAL(9,I6:I1048576)</f>
        <v>3059.9999999999995</v>
      </c>
      <c r="J3" s="47">
        <f>SUBTOTAL(9,J6:J1048576)</f>
        <v>935211.60811039677</v>
      </c>
      <c r="K3" s="48">
        <f>IF(M3=0,0,J3/M3)</f>
        <v>0.91671608364638935</v>
      </c>
      <c r="L3" s="47">
        <f>SUBTOTAL(9,L6:L1048576)</f>
        <v>3358.9999999999995</v>
      </c>
      <c r="M3" s="49">
        <f>SUBTOTAL(9,M6:M1048576)</f>
        <v>1020175.8481103969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599</v>
      </c>
      <c r="B6" s="741" t="s">
        <v>1512</v>
      </c>
      <c r="C6" s="741" t="s">
        <v>1513</v>
      </c>
      <c r="D6" s="741" t="s">
        <v>719</v>
      </c>
      <c r="E6" s="741" t="s">
        <v>1514</v>
      </c>
      <c r="F6" s="745"/>
      <c r="G6" s="745"/>
      <c r="H6" s="765">
        <v>0</v>
      </c>
      <c r="I6" s="745">
        <v>32</v>
      </c>
      <c r="J6" s="745">
        <v>530.55999999999995</v>
      </c>
      <c r="K6" s="765">
        <v>1</v>
      </c>
      <c r="L6" s="745">
        <v>32</v>
      </c>
      <c r="M6" s="746">
        <v>530.55999999999995</v>
      </c>
    </row>
    <row r="7" spans="1:13" ht="14.4" customHeight="1" x14ac:dyDescent="0.3">
      <c r="A7" s="747" t="s">
        <v>599</v>
      </c>
      <c r="B7" s="748" t="s">
        <v>1512</v>
      </c>
      <c r="C7" s="748" t="s">
        <v>1515</v>
      </c>
      <c r="D7" s="748" t="s">
        <v>1516</v>
      </c>
      <c r="E7" s="748" t="s">
        <v>1517</v>
      </c>
      <c r="F7" s="752"/>
      <c r="G7" s="752"/>
      <c r="H7" s="766">
        <v>0</v>
      </c>
      <c r="I7" s="752">
        <v>3</v>
      </c>
      <c r="J7" s="752">
        <v>36.96</v>
      </c>
      <c r="K7" s="766">
        <v>1</v>
      </c>
      <c r="L7" s="752">
        <v>3</v>
      </c>
      <c r="M7" s="753">
        <v>36.96</v>
      </c>
    </row>
    <row r="8" spans="1:13" ht="14.4" customHeight="1" x14ac:dyDescent="0.3">
      <c r="A8" s="747" t="s">
        <v>599</v>
      </c>
      <c r="B8" s="748" t="s">
        <v>1512</v>
      </c>
      <c r="C8" s="748" t="s">
        <v>1518</v>
      </c>
      <c r="D8" s="748" t="s">
        <v>1516</v>
      </c>
      <c r="E8" s="748" t="s">
        <v>1519</v>
      </c>
      <c r="F8" s="752"/>
      <c r="G8" s="752"/>
      <c r="H8" s="766">
        <v>0</v>
      </c>
      <c r="I8" s="752">
        <v>3</v>
      </c>
      <c r="J8" s="752">
        <v>128.68</v>
      </c>
      <c r="K8" s="766">
        <v>1</v>
      </c>
      <c r="L8" s="752">
        <v>3</v>
      </c>
      <c r="M8" s="753">
        <v>128.68</v>
      </c>
    </row>
    <row r="9" spans="1:13" ht="14.4" customHeight="1" x14ac:dyDescent="0.3">
      <c r="A9" s="747" t="s">
        <v>599</v>
      </c>
      <c r="B9" s="748" t="s">
        <v>1512</v>
      </c>
      <c r="C9" s="748" t="s">
        <v>1520</v>
      </c>
      <c r="D9" s="748" t="s">
        <v>1516</v>
      </c>
      <c r="E9" s="748" t="s">
        <v>1521</v>
      </c>
      <c r="F9" s="752"/>
      <c r="G9" s="752"/>
      <c r="H9" s="766">
        <v>0</v>
      </c>
      <c r="I9" s="752">
        <v>16</v>
      </c>
      <c r="J9" s="752">
        <v>1368.6999999999998</v>
      </c>
      <c r="K9" s="766">
        <v>1</v>
      </c>
      <c r="L9" s="752">
        <v>16</v>
      </c>
      <c r="M9" s="753">
        <v>1368.6999999999998</v>
      </c>
    </row>
    <row r="10" spans="1:13" ht="14.4" customHeight="1" x14ac:dyDescent="0.3">
      <c r="A10" s="747" t="s">
        <v>599</v>
      </c>
      <c r="B10" s="748" t="s">
        <v>1522</v>
      </c>
      <c r="C10" s="748" t="s">
        <v>1523</v>
      </c>
      <c r="D10" s="748" t="s">
        <v>754</v>
      </c>
      <c r="E10" s="748" t="s">
        <v>1524</v>
      </c>
      <c r="F10" s="752"/>
      <c r="G10" s="752"/>
      <c r="H10" s="766">
        <v>0</v>
      </c>
      <c r="I10" s="752">
        <v>6</v>
      </c>
      <c r="J10" s="752">
        <v>398.04000000000008</v>
      </c>
      <c r="K10" s="766">
        <v>1</v>
      </c>
      <c r="L10" s="752">
        <v>6</v>
      </c>
      <c r="M10" s="753">
        <v>398.04000000000008</v>
      </c>
    </row>
    <row r="11" spans="1:13" ht="14.4" customHeight="1" x14ac:dyDescent="0.3">
      <c r="A11" s="747" t="s">
        <v>599</v>
      </c>
      <c r="B11" s="748" t="s">
        <v>1525</v>
      </c>
      <c r="C11" s="748" t="s">
        <v>1526</v>
      </c>
      <c r="D11" s="748" t="s">
        <v>1527</v>
      </c>
      <c r="E11" s="748" t="s">
        <v>1528</v>
      </c>
      <c r="F11" s="752"/>
      <c r="G11" s="752"/>
      <c r="H11" s="766">
        <v>0</v>
      </c>
      <c r="I11" s="752">
        <v>6</v>
      </c>
      <c r="J11" s="752">
        <v>2435.8999999999996</v>
      </c>
      <c r="K11" s="766">
        <v>1</v>
      </c>
      <c r="L11" s="752">
        <v>6</v>
      </c>
      <c r="M11" s="753">
        <v>2435.8999999999996</v>
      </c>
    </row>
    <row r="12" spans="1:13" ht="14.4" customHeight="1" x14ac:dyDescent="0.3">
      <c r="A12" s="747" t="s">
        <v>599</v>
      </c>
      <c r="B12" s="748" t="s">
        <v>1529</v>
      </c>
      <c r="C12" s="748" t="s">
        <v>1530</v>
      </c>
      <c r="D12" s="748" t="s">
        <v>982</v>
      </c>
      <c r="E12" s="748" t="s">
        <v>1531</v>
      </c>
      <c r="F12" s="752"/>
      <c r="G12" s="752"/>
      <c r="H12" s="766">
        <v>0</v>
      </c>
      <c r="I12" s="752">
        <v>3</v>
      </c>
      <c r="J12" s="752">
        <v>277.29000000000008</v>
      </c>
      <c r="K12" s="766">
        <v>1</v>
      </c>
      <c r="L12" s="752">
        <v>3</v>
      </c>
      <c r="M12" s="753">
        <v>277.29000000000008</v>
      </c>
    </row>
    <row r="13" spans="1:13" ht="14.4" customHeight="1" x14ac:dyDescent="0.3">
      <c r="A13" s="747" t="s">
        <v>599</v>
      </c>
      <c r="B13" s="748" t="s">
        <v>1532</v>
      </c>
      <c r="C13" s="748" t="s">
        <v>1533</v>
      </c>
      <c r="D13" s="748" t="s">
        <v>1534</v>
      </c>
      <c r="E13" s="748" t="s">
        <v>888</v>
      </c>
      <c r="F13" s="752"/>
      <c r="G13" s="752"/>
      <c r="H13" s="766">
        <v>0</v>
      </c>
      <c r="I13" s="752">
        <v>1</v>
      </c>
      <c r="J13" s="752">
        <v>23.239999999999995</v>
      </c>
      <c r="K13" s="766">
        <v>1</v>
      </c>
      <c r="L13" s="752">
        <v>1</v>
      </c>
      <c r="M13" s="753">
        <v>23.239999999999995</v>
      </c>
    </row>
    <row r="14" spans="1:13" ht="14.4" customHeight="1" x14ac:dyDescent="0.3">
      <c r="A14" s="747" t="s">
        <v>599</v>
      </c>
      <c r="B14" s="748" t="s">
        <v>1535</v>
      </c>
      <c r="C14" s="748" t="s">
        <v>1536</v>
      </c>
      <c r="D14" s="748" t="s">
        <v>1537</v>
      </c>
      <c r="E14" s="748" t="s">
        <v>1538</v>
      </c>
      <c r="F14" s="752"/>
      <c r="G14" s="752"/>
      <c r="H14" s="766">
        <v>0</v>
      </c>
      <c r="I14" s="752">
        <v>2</v>
      </c>
      <c r="J14" s="752">
        <v>222.5</v>
      </c>
      <c r="K14" s="766">
        <v>1</v>
      </c>
      <c r="L14" s="752">
        <v>2</v>
      </c>
      <c r="M14" s="753">
        <v>222.5</v>
      </c>
    </row>
    <row r="15" spans="1:13" ht="14.4" customHeight="1" x14ac:dyDescent="0.3">
      <c r="A15" s="747" t="s">
        <v>599</v>
      </c>
      <c r="B15" s="748" t="s">
        <v>1535</v>
      </c>
      <c r="C15" s="748" t="s">
        <v>1539</v>
      </c>
      <c r="D15" s="748" t="s">
        <v>1537</v>
      </c>
      <c r="E15" s="748" t="s">
        <v>1540</v>
      </c>
      <c r="F15" s="752">
        <v>4</v>
      </c>
      <c r="G15" s="752">
        <v>550.09</v>
      </c>
      <c r="H15" s="766">
        <v>1</v>
      </c>
      <c r="I15" s="752"/>
      <c r="J15" s="752"/>
      <c r="K15" s="766">
        <v>0</v>
      </c>
      <c r="L15" s="752">
        <v>4</v>
      </c>
      <c r="M15" s="753">
        <v>550.09</v>
      </c>
    </row>
    <row r="16" spans="1:13" ht="14.4" customHeight="1" x14ac:dyDescent="0.3">
      <c r="A16" s="747" t="s">
        <v>599</v>
      </c>
      <c r="B16" s="748" t="s">
        <v>1541</v>
      </c>
      <c r="C16" s="748" t="s">
        <v>1542</v>
      </c>
      <c r="D16" s="748" t="s">
        <v>814</v>
      </c>
      <c r="E16" s="748" t="s">
        <v>1543</v>
      </c>
      <c r="F16" s="752"/>
      <c r="G16" s="752"/>
      <c r="H16" s="766">
        <v>0</v>
      </c>
      <c r="I16" s="752">
        <v>3</v>
      </c>
      <c r="J16" s="752">
        <v>4503.0599999999995</v>
      </c>
      <c r="K16" s="766">
        <v>1</v>
      </c>
      <c r="L16" s="752">
        <v>3</v>
      </c>
      <c r="M16" s="753">
        <v>4503.0599999999995</v>
      </c>
    </row>
    <row r="17" spans="1:13" ht="14.4" customHeight="1" x14ac:dyDescent="0.3">
      <c r="A17" s="747" t="s">
        <v>599</v>
      </c>
      <c r="B17" s="748" t="s">
        <v>1541</v>
      </c>
      <c r="C17" s="748" t="s">
        <v>1544</v>
      </c>
      <c r="D17" s="748" t="s">
        <v>814</v>
      </c>
      <c r="E17" s="748" t="s">
        <v>1545</v>
      </c>
      <c r="F17" s="752"/>
      <c r="G17" s="752"/>
      <c r="H17" s="766">
        <v>0</v>
      </c>
      <c r="I17" s="752">
        <v>4</v>
      </c>
      <c r="J17" s="752">
        <v>7583.08</v>
      </c>
      <c r="K17" s="766">
        <v>1</v>
      </c>
      <c r="L17" s="752">
        <v>4</v>
      </c>
      <c r="M17" s="753">
        <v>7583.08</v>
      </c>
    </row>
    <row r="18" spans="1:13" ht="14.4" customHeight="1" x14ac:dyDescent="0.3">
      <c r="A18" s="747" t="s">
        <v>599</v>
      </c>
      <c r="B18" s="748" t="s">
        <v>1541</v>
      </c>
      <c r="C18" s="748" t="s">
        <v>1546</v>
      </c>
      <c r="D18" s="748" t="s">
        <v>808</v>
      </c>
      <c r="E18" s="748" t="s">
        <v>1547</v>
      </c>
      <c r="F18" s="752"/>
      <c r="G18" s="752"/>
      <c r="H18" s="766">
        <v>0</v>
      </c>
      <c r="I18" s="752">
        <v>47</v>
      </c>
      <c r="J18" s="752">
        <v>33896.400000000001</v>
      </c>
      <c r="K18" s="766">
        <v>1</v>
      </c>
      <c r="L18" s="752">
        <v>47</v>
      </c>
      <c r="M18" s="753">
        <v>33896.400000000001</v>
      </c>
    </row>
    <row r="19" spans="1:13" ht="14.4" customHeight="1" x14ac:dyDescent="0.3">
      <c r="A19" s="747" t="s">
        <v>599</v>
      </c>
      <c r="B19" s="748" t="s">
        <v>1541</v>
      </c>
      <c r="C19" s="748" t="s">
        <v>1548</v>
      </c>
      <c r="D19" s="748" t="s">
        <v>808</v>
      </c>
      <c r="E19" s="748" t="s">
        <v>1549</v>
      </c>
      <c r="F19" s="752"/>
      <c r="G19" s="752"/>
      <c r="H19" s="766">
        <v>0</v>
      </c>
      <c r="I19" s="752">
        <v>49</v>
      </c>
      <c r="J19" s="752">
        <v>13320.65</v>
      </c>
      <c r="K19" s="766">
        <v>1</v>
      </c>
      <c r="L19" s="752">
        <v>49</v>
      </c>
      <c r="M19" s="753">
        <v>13320.65</v>
      </c>
    </row>
    <row r="20" spans="1:13" ht="14.4" customHeight="1" x14ac:dyDescent="0.3">
      <c r="A20" s="747" t="s">
        <v>599</v>
      </c>
      <c r="B20" s="748" t="s">
        <v>1541</v>
      </c>
      <c r="C20" s="748" t="s">
        <v>1550</v>
      </c>
      <c r="D20" s="748" t="s">
        <v>808</v>
      </c>
      <c r="E20" s="748" t="s">
        <v>1551</v>
      </c>
      <c r="F20" s="752"/>
      <c r="G20" s="752"/>
      <c r="H20" s="766">
        <v>0</v>
      </c>
      <c r="I20" s="752">
        <v>42</v>
      </c>
      <c r="J20" s="752">
        <v>26487.72</v>
      </c>
      <c r="K20" s="766">
        <v>1</v>
      </c>
      <c r="L20" s="752">
        <v>42</v>
      </c>
      <c r="M20" s="753">
        <v>26487.72</v>
      </c>
    </row>
    <row r="21" spans="1:13" ht="14.4" customHeight="1" x14ac:dyDescent="0.3">
      <c r="A21" s="747" t="s">
        <v>599</v>
      </c>
      <c r="B21" s="748" t="s">
        <v>1541</v>
      </c>
      <c r="C21" s="748" t="s">
        <v>1552</v>
      </c>
      <c r="D21" s="748" t="s">
        <v>808</v>
      </c>
      <c r="E21" s="748" t="s">
        <v>1553</v>
      </c>
      <c r="F21" s="752"/>
      <c r="G21" s="752"/>
      <c r="H21" s="766">
        <v>0</v>
      </c>
      <c r="I21" s="752">
        <v>16</v>
      </c>
      <c r="J21" s="752">
        <v>14618.4</v>
      </c>
      <c r="K21" s="766">
        <v>1</v>
      </c>
      <c r="L21" s="752">
        <v>16</v>
      </c>
      <c r="M21" s="753">
        <v>14618.4</v>
      </c>
    </row>
    <row r="22" spans="1:13" ht="14.4" customHeight="1" x14ac:dyDescent="0.3">
      <c r="A22" s="747" t="s">
        <v>599</v>
      </c>
      <c r="B22" s="748" t="s">
        <v>1541</v>
      </c>
      <c r="C22" s="748" t="s">
        <v>1554</v>
      </c>
      <c r="D22" s="748" t="s">
        <v>808</v>
      </c>
      <c r="E22" s="748" t="s">
        <v>1555</v>
      </c>
      <c r="F22" s="752"/>
      <c r="G22" s="752"/>
      <c r="H22" s="766">
        <v>0</v>
      </c>
      <c r="I22" s="752">
        <v>28</v>
      </c>
      <c r="J22" s="752">
        <v>11450.6</v>
      </c>
      <c r="K22" s="766">
        <v>1</v>
      </c>
      <c r="L22" s="752">
        <v>28</v>
      </c>
      <c r="M22" s="753">
        <v>11450.6</v>
      </c>
    </row>
    <row r="23" spans="1:13" ht="14.4" customHeight="1" x14ac:dyDescent="0.3">
      <c r="A23" s="747" t="s">
        <v>599</v>
      </c>
      <c r="B23" s="748" t="s">
        <v>1556</v>
      </c>
      <c r="C23" s="748" t="s">
        <v>1557</v>
      </c>
      <c r="D23" s="748" t="s">
        <v>1558</v>
      </c>
      <c r="E23" s="748" t="s">
        <v>1559</v>
      </c>
      <c r="F23" s="752"/>
      <c r="G23" s="752"/>
      <c r="H23" s="766">
        <v>0</v>
      </c>
      <c r="I23" s="752">
        <v>1</v>
      </c>
      <c r="J23" s="752">
        <v>69.549999999999969</v>
      </c>
      <c r="K23" s="766">
        <v>1</v>
      </c>
      <c r="L23" s="752">
        <v>1</v>
      </c>
      <c r="M23" s="753">
        <v>69.549999999999969</v>
      </c>
    </row>
    <row r="24" spans="1:13" ht="14.4" customHeight="1" x14ac:dyDescent="0.3">
      <c r="A24" s="747" t="s">
        <v>599</v>
      </c>
      <c r="B24" s="748" t="s">
        <v>1556</v>
      </c>
      <c r="C24" s="748" t="s">
        <v>1560</v>
      </c>
      <c r="D24" s="748" t="s">
        <v>1558</v>
      </c>
      <c r="E24" s="748" t="s">
        <v>1561</v>
      </c>
      <c r="F24" s="752"/>
      <c r="G24" s="752"/>
      <c r="H24" s="766">
        <v>0</v>
      </c>
      <c r="I24" s="752">
        <v>9</v>
      </c>
      <c r="J24" s="752">
        <v>1254.0300000000002</v>
      </c>
      <c r="K24" s="766">
        <v>1</v>
      </c>
      <c r="L24" s="752">
        <v>9</v>
      </c>
      <c r="M24" s="753">
        <v>1254.0300000000002</v>
      </c>
    </row>
    <row r="25" spans="1:13" ht="14.4" customHeight="1" x14ac:dyDescent="0.3">
      <c r="A25" s="747" t="s">
        <v>599</v>
      </c>
      <c r="B25" s="748" t="s">
        <v>1562</v>
      </c>
      <c r="C25" s="748" t="s">
        <v>1563</v>
      </c>
      <c r="D25" s="748" t="s">
        <v>1564</v>
      </c>
      <c r="E25" s="748" t="s">
        <v>1565</v>
      </c>
      <c r="F25" s="752"/>
      <c r="G25" s="752"/>
      <c r="H25" s="766">
        <v>0</v>
      </c>
      <c r="I25" s="752">
        <v>1</v>
      </c>
      <c r="J25" s="752">
        <v>2247.6599999999994</v>
      </c>
      <c r="K25" s="766">
        <v>1</v>
      </c>
      <c r="L25" s="752">
        <v>1</v>
      </c>
      <c r="M25" s="753">
        <v>2247.6599999999994</v>
      </c>
    </row>
    <row r="26" spans="1:13" ht="14.4" customHeight="1" x14ac:dyDescent="0.3">
      <c r="A26" s="747" t="s">
        <v>599</v>
      </c>
      <c r="B26" s="748" t="s">
        <v>1562</v>
      </c>
      <c r="C26" s="748" t="s">
        <v>1566</v>
      </c>
      <c r="D26" s="748" t="s">
        <v>1564</v>
      </c>
      <c r="E26" s="748" t="s">
        <v>1567</v>
      </c>
      <c r="F26" s="752"/>
      <c r="G26" s="752"/>
      <c r="H26" s="766">
        <v>0</v>
      </c>
      <c r="I26" s="752">
        <v>1</v>
      </c>
      <c r="J26" s="752">
        <v>1580.07</v>
      </c>
      <c r="K26" s="766">
        <v>1</v>
      </c>
      <c r="L26" s="752">
        <v>1</v>
      </c>
      <c r="M26" s="753">
        <v>1580.07</v>
      </c>
    </row>
    <row r="27" spans="1:13" ht="14.4" customHeight="1" x14ac:dyDescent="0.3">
      <c r="A27" s="747" t="s">
        <v>599</v>
      </c>
      <c r="B27" s="748" t="s">
        <v>1568</v>
      </c>
      <c r="C27" s="748" t="s">
        <v>1569</v>
      </c>
      <c r="D27" s="748" t="s">
        <v>721</v>
      </c>
      <c r="E27" s="748" t="s">
        <v>1570</v>
      </c>
      <c r="F27" s="752"/>
      <c r="G27" s="752"/>
      <c r="H27" s="766">
        <v>0</v>
      </c>
      <c r="I27" s="752">
        <v>85</v>
      </c>
      <c r="J27" s="752">
        <v>10917.519999999999</v>
      </c>
      <c r="K27" s="766">
        <v>1</v>
      </c>
      <c r="L27" s="752">
        <v>85</v>
      </c>
      <c r="M27" s="753">
        <v>10917.519999999999</v>
      </c>
    </row>
    <row r="28" spans="1:13" ht="14.4" customHeight="1" x14ac:dyDescent="0.3">
      <c r="A28" s="747" t="s">
        <v>599</v>
      </c>
      <c r="B28" s="748" t="s">
        <v>1568</v>
      </c>
      <c r="C28" s="748" t="s">
        <v>1571</v>
      </c>
      <c r="D28" s="748" t="s">
        <v>721</v>
      </c>
      <c r="E28" s="748" t="s">
        <v>1572</v>
      </c>
      <c r="F28" s="752"/>
      <c r="G28" s="752"/>
      <c r="H28" s="766">
        <v>0</v>
      </c>
      <c r="I28" s="752">
        <v>8</v>
      </c>
      <c r="J28" s="752">
        <v>357.18999999999994</v>
      </c>
      <c r="K28" s="766">
        <v>1</v>
      </c>
      <c r="L28" s="752">
        <v>8</v>
      </c>
      <c r="M28" s="753">
        <v>357.18999999999994</v>
      </c>
    </row>
    <row r="29" spans="1:13" ht="14.4" customHeight="1" x14ac:dyDescent="0.3">
      <c r="A29" s="747" t="s">
        <v>599</v>
      </c>
      <c r="B29" s="748" t="s">
        <v>1568</v>
      </c>
      <c r="C29" s="748" t="s">
        <v>1573</v>
      </c>
      <c r="D29" s="748" t="s">
        <v>721</v>
      </c>
      <c r="E29" s="748" t="s">
        <v>1574</v>
      </c>
      <c r="F29" s="752"/>
      <c r="G29" s="752"/>
      <c r="H29" s="766">
        <v>0</v>
      </c>
      <c r="I29" s="752">
        <v>9</v>
      </c>
      <c r="J29" s="752">
        <v>806.86999999999978</v>
      </c>
      <c r="K29" s="766">
        <v>1</v>
      </c>
      <c r="L29" s="752">
        <v>9</v>
      </c>
      <c r="M29" s="753">
        <v>806.86999999999978</v>
      </c>
    </row>
    <row r="30" spans="1:13" ht="14.4" customHeight="1" x14ac:dyDescent="0.3">
      <c r="A30" s="747" t="s">
        <v>599</v>
      </c>
      <c r="B30" s="748" t="s">
        <v>1568</v>
      </c>
      <c r="C30" s="748" t="s">
        <v>1575</v>
      </c>
      <c r="D30" s="748" t="s">
        <v>969</v>
      </c>
      <c r="E30" s="748" t="s">
        <v>1572</v>
      </c>
      <c r="F30" s="752">
        <v>1</v>
      </c>
      <c r="G30" s="752">
        <v>72.690000000000026</v>
      </c>
      <c r="H30" s="766">
        <v>1</v>
      </c>
      <c r="I30" s="752"/>
      <c r="J30" s="752"/>
      <c r="K30" s="766">
        <v>0</v>
      </c>
      <c r="L30" s="752">
        <v>1</v>
      </c>
      <c r="M30" s="753">
        <v>72.690000000000026</v>
      </c>
    </row>
    <row r="31" spans="1:13" ht="14.4" customHeight="1" x14ac:dyDescent="0.3">
      <c r="A31" s="747" t="s">
        <v>599</v>
      </c>
      <c r="B31" s="748" t="s">
        <v>1568</v>
      </c>
      <c r="C31" s="748" t="s">
        <v>1576</v>
      </c>
      <c r="D31" s="748" t="s">
        <v>969</v>
      </c>
      <c r="E31" s="748" t="s">
        <v>1574</v>
      </c>
      <c r="F31" s="752">
        <v>4</v>
      </c>
      <c r="G31" s="752">
        <v>478.78</v>
      </c>
      <c r="H31" s="766">
        <v>1</v>
      </c>
      <c r="I31" s="752"/>
      <c r="J31" s="752"/>
      <c r="K31" s="766">
        <v>0</v>
      </c>
      <c r="L31" s="752">
        <v>4</v>
      </c>
      <c r="M31" s="753">
        <v>478.78</v>
      </c>
    </row>
    <row r="32" spans="1:13" ht="14.4" customHeight="1" x14ac:dyDescent="0.3">
      <c r="A32" s="747" t="s">
        <v>599</v>
      </c>
      <c r="B32" s="748" t="s">
        <v>1577</v>
      </c>
      <c r="C32" s="748" t="s">
        <v>1578</v>
      </c>
      <c r="D32" s="748" t="s">
        <v>1062</v>
      </c>
      <c r="E32" s="748" t="s">
        <v>1579</v>
      </c>
      <c r="F32" s="752"/>
      <c r="G32" s="752"/>
      <c r="H32" s="766">
        <v>0</v>
      </c>
      <c r="I32" s="752">
        <v>1</v>
      </c>
      <c r="J32" s="752">
        <v>290.36</v>
      </c>
      <c r="K32" s="766">
        <v>1</v>
      </c>
      <c r="L32" s="752">
        <v>1</v>
      </c>
      <c r="M32" s="753">
        <v>290.36</v>
      </c>
    </row>
    <row r="33" spans="1:13" ht="14.4" customHeight="1" x14ac:dyDescent="0.3">
      <c r="A33" s="747" t="s">
        <v>599</v>
      </c>
      <c r="B33" s="748" t="s">
        <v>1580</v>
      </c>
      <c r="C33" s="748" t="s">
        <v>1581</v>
      </c>
      <c r="D33" s="748" t="s">
        <v>820</v>
      </c>
      <c r="E33" s="748" t="s">
        <v>821</v>
      </c>
      <c r="F33" s="752"/>
      <c r="G33" s="752"/>
      <c r="H33" s="766">
        <v>0</v>
      </c>
      <c r="I33" s="752">
        <v>86</v>
      </c>
      <c r="J33" s="752">
        <v>3473.5400000000009</v>
      </c>
      <c r="K33" s="766">
        <v>1</v>
      </c>
      <c r="L33" s="752">
        <v>86</v>
      </c>
      <c r="M33" s="753">
        <v>3473.5400000000009</v>
      </c>
    </row>
    <row r="34" spans="1:13" ht="14.4" customHeight="1" x14ac:dyDescent="0.3">
      <c r="A34" s="747" t="s">
        <v>599</v>
      </c>
      <c r="B34" s="748" t="s">
        <v>1580</v>
      </c>
      <c r="C34" s="748" t="s">
        <v>1582</v>
      </c>
      <c r="D34" s="748" t="s">
        <v>818</v>
      </c>
      <c r="E34" s="748" t="s">
        <v>1583</v>
      </c>
      <c r="F34" s="752"/>
      <c r="G34" s="752"/>
      <c r="H34" s="766">
        <v>0</v>
      </c>
      <c r="I34" s="752">
        <v>8</v>
      </c>
      <c r="J34" s="752">
        <v>468.72000000000008</v>
      </c>
      <c r="K34" s="766">
        <v>1</v>
      </c>
      <c r="L34" s="752">
        <v>8</v>
      </c>
      <c r="M34" s="753">
        <v>468.72000000000008</v>
      </c>
    </row>
    <row r="35" spans="1:13" ht="14.4" customHeight="1" x14ac:dyDescent="0.3">
      <c r="A35" s="747" t="s">
        <v>599</v>
      </c>
      <c r="B35" s="748" t="s">
        <v>1580</v>
      </c>
      <c r="C35" s="748" t="s">
        <v>1584</v>
      </c>
      <c r="D35" s="748" t="s">
        <v>816</v>
      </c>
      <c r="E35" s="748" t="s">
        <v>1585</v>
      </c>
      <c r="F35" s="752"/>
      <c r="G35" s="752"/>
      <c r="H35" s="766">
        <v>0</v>
      </c>
      <c r="I35" s="752">
        <v>1</v>
      </c>
      <c r="J35" s="752">
        <v>161.77999999999997</v>
      </c>
      <c r="K35" s="766">
        <v>1</v>
      </c>
      <c r="L35" s="752">
        <v>1</v>
      </c>
      <c r="M35" s="753">
        <v>161.77999999999997</v>
      </c>
    </row>
    <row r="36" spans="1:13" ht="14.4" customHeight="1" x14ac:dyDescent="0.3">
      <c r="A36" s="747" t="s">
        <v>599</v>
      </c>
      <c r="B36" s="748" t="s">
        <v>1586</v>
      </c>
      <c r="C36" s="748" t="s">
        <v>1587</v>
      </c>
      <c r="D36" s="748" t="s">
        <v>839</v>
      </c>
      <c r="E36" s="748" t="s">
        <v>1588</v>
      </c>
      <c r="F36" s="752"/>
      <c r="G36" s="752"/>
      <c r="H36" s="766">
        <v>0</v>
      </c>
      <c r="I36" s="752">
        <v>3</v>
      </c>
      <c r="J36" s="752">
        <v>189.17000000000002</v>
      </c>
      <c r="K36" s="766">
        <v>1</v>
      </c>
      <c r="L36" s="752">
        <v>3</v>
      </c>
      <c r="M36" s="753">
        <v>189.17000000000002</v>
      </c>
    </row>
    <row r="37" spans="1:13" ht="14.4" customHeight="1" x14ac:dyDescent="0.3">
      <c r="A37" s="747" t="s">
        <v>599</v>
      </c>
      <c r="B37" s="748" t="s">
        <v>1586</v>
      </c>
      <c r="C37" s="748" t="s">
        <v>1589</v>
      </c>
      <c r="D37" s="748" t="s">
        <v>839</v>
      </c>
      <c r="E37" s="748" t="s">
        <v>1590</v>
      </c>
      <c r="F37" s="752"/>
      <c r="G37" s="752"/>
      <c r="H37" s="766">
        <v>0</v>
      </c>
      <c r="I37" s="752">
        <v>4</v>
      </c>
      <c r="J37" s="752">
        <v>173.32</v>
      </c>
      <c r="K37" s="766">
        <v>1</v>
      </c>
      <c r="L37" s="752">
        <v>4</v>
      </c>
      <c r="M37" s="753">
        <v>173.32</v>
      </c>
    </row>
    <row r="38" spans="1:13" ht="14.4" customHeight="1" x14ac:dyDescent="0.3">
      <c r="A38" s="747" t="s">
        <v>599</v>
      </c>
      <c r="B38" s="748" t="s">
        <v>1586</v>
      </c>
      <c r="C38" s="748" t="s">
        <v>1591</v>
      </c>
      <c r="D38" s="748" t="s">
        <v>842</v>
      </c>
      <c r="E38" s="748" t="s">
        <v>1592</v>
      </c>
      <c r="F38" s="752"/>
      <c r="G38" s="752"/>
      <c r="H38" s="766">
        <v>0</v>
      </c>
      <c r="I38" s="752">
        <v>4</v>
      </c>
      <c r="J38" s="752">
        <v>261.44</v>
      </c>
      <c r="K38" s="766">
        <v>1</v>
      </c>
      <c r="L38" s="752">
        <v>4</v>
      </c>
      <c r="M38" s="753">
        <v>261.44</v>
      </c>
    </row>
    <row r="39" spans="1:13" ht="14.4" customHeight="1" x14ac:dyDescent="0.3">
      <c r="A39" s="747" t="s">
        <v>599</v>
      </c>
      <c r="B39" s="748" t="s">
        <v>1593</v>
      </c>
      <c r="C39" s="748" t="s">
        <v>1594</v>
      </c>
      <c r="D39" s="748" t="s">
        <v>1035</v>
      </c>
      <c r="E39" s="748" t="s">
        <v>1595</v>
      </c>
      <c r="F39" s="752"/>
      <c r="G39" s="752"/>
      <c r="H39" s="766">
        <v>0</v>
      </c>
      <c r="I39" s="752">
        <v>4</v>
      </c>
      <c r="J39" s="752">
        <v>286.51</v>
      </c>
      <c r="K39" s="766">
        <v>1</v>
      </c>
      <c r="L39" s="752">
        <v>4</v>
      </c>
      <c r="M39" s="753">
        <v>286.51</v>
      </c>
    </row>
    <row r="40" spans="1:13" ht="14.4" customHeight="1" x14ac:dyDescent="0.3">
      <c r="A40" s="747" t="s">
        <v>599</v>
      </c>
      <c r="B40" s="748" t="s">
        <v>1593</v>
      </c>
      <c r="C40" s="748" t="s">
        <v>1596</v>
      </c>
      <c r="D40" s="748" t="s">
        <v>1597</v>
      </c>
      <c r="E40" s="748" t="s">
        <v>1598</v>
      </c>
      <c r="F40" s="752"/>
      <c r="G40" s="752"/>
      <c r="H40" s="766">
        <v>0</v>
      </c>
      <c r="I40" s="752">
        <v>5</v>
      </c>
      <c r="J40" s="752">
        <v>1037.3600000000001</v>
      </c>
      <c r="K40" s="766">
        <v>1</v>
      </c>
      <c r="L40" s="752">
        <v>5</v>
      </c>
      <c r="M40" s="753">
        <v>1037.3600000000001</v>
      </c>
    </row>
    <row r="41" spans="1:13" ht="14.4" customHeight="1" x14ac:dyDescent="0.3">
      <c r="A41" s="747" t="s">
        <v>599</v>
      </c>
      <c r="B41" s="748" t="s">
        <v>1593</v>
      </c>
      <c r="C41" s="748" t="s">
        <v>1599</v>
      </c>
      <c r="D41" s="748" t="s">
        <v>1597</v>
      </c>
      <c r="E41" s="748" t="s">
        <v>1600</v>
      </c>
      <c r="F41" s="752"/>
      <c r="G41" s="752"/>
      <c r="H41" s="766">
        <v>0</v>
      </c>
      <c r="I41" s="752">
        <v>4</v>
      </c>
      <c r="J41" s="752">
        <v>406.93000549967815</v>
      </c>
      <c r="K41" s="766">
        <v>1</v>
      </c>
      <c r="L41" s="752">
        <v>4</v>
      </c>
      <c r="M41" s="753">
        <v>406.93000549967815</v>
      </c>
    </row>
    <row r="42" spans="1:13" ht="14.4" customHeight="1" x14ac:dyDescent="0.3">
      <c r="A42" s="747" t="s">
        <v>599</v>
      </c>
      <c r="B42" s="748" t="s">
        <v>1593</v>
      </c>
      <c r="C42" s="748" t="s">
        <v>1601</v>
      </c>
      <c r="D42" s="748" t="s">
        <v>1602</v>
      </c>
      <c r="E42" s="748" t="s">
        <v>1603</v>
      </c>
      <c r="F42" s="752"/>
      <c r="G42" s="752"/>
      <c r="H42" s="766">
        <v>0</v>
      </c>
      <c r="I42" s="752">
        <v>2</v>
      </c>
      <c r="J42" s="752">
        <v>409.75000000000006</v>
      </c>
      <c r="K42" s="766">
        <v>1</v>
      </c>
      <c r="L42" s="752">
        <v>2</v>
      </c>
      <c r="M42" s="753">
        <v>409.75000000000006</v>
      </c>
    </row>
    <row r="43" spans="1:13" ht="14.4" customHeight="1" x14ac:dyDescent="0.3">
      <c r="A43" s="747" t="s">
        <v>599</v>
      </c>
      <c r="B43" s="748" t="s">
        <v>1593</v>
      </c>
      <c r="C43" s="748" t="s">
        <v>1604</v>
      </c>
      <c r="D43" s="748" t="s">
        <v>1597</v>
      </c>
      <c r="E43" s="748" t="s">
        <v>1605</v>
      </c>
      <c r="F43" s="752"/>
      <c r="G43" s="752"/>
      <c r="H43" s="766">
        <v>0</v>
      </c>
      <c r="I43" s="752">
        <v>4</v>
      </c>
      <c r="J43" s="752">
        <v>375.39999999999986</v>
      </c>
      <c r="K43" s="766">
        <v>1</v>
      </c>
      <c r="L43" s="752">
        <v>4</v>
      </c>
      <c r="M43" s="753">
        <v>375.39999999999986</v>
      </c>
    </row>
    <row r="44" spans="1:13" ht="14.4" customHeight="1" x14ac:dyDescent="0.3">
      <c r="A44" s="747" t="s">
        <v>599</v>
      </c>
      <c r="B44" s="748" t="s">
        <v>1593</v>
      </c>
      <c r="C44" s="748" t="s">
        <v>1606</v>
      </c>
      <c r="D44" s="748" t="s">
        <v>669</v>
      </c>
      <c r="E44" s="748" t="s">
        <v>1607</v>
      </c>
      <c r="F44" s="752"/>
      <c r="G44" s="752"/>
      <c r="H44" s="766">
        <v>0</v>
      </c>
      <c r="I44" s="752">
        <v>5</v>
      </c>
      <c r="J44" s="752">
        <v>442.25</v>
      </c>
      <c r="K44" s="766">
        <v>1</v>
      </c>
      <c r="L44" s="752">
        <v>5</v>
      </c>
      <c r="M44" s="753">
        <v>442.25</v>
      </c>
    </row>
    <row r="45" spans="1:13" ht="14.4" customHeight="1" x14ac:dyDescent="0.3">
      <c r="A45" s="747" t="s">
        <v>599</v>
      </c>
      <c r="B45" s="748" t="s">
        <v>1608</v>
      </c>
      <c r="C45" s="748" t="s">
        <v>1609</v>
      </c>
      <c r="D45" s="748" t="s">
        <v>1610</v>
      </c>
      <c r="E45" s="748" t="s">
        <v>1611</v>
      </c>
      <c r="F45" s="752"/>
      <c r="G45" s="752"/>
      <c r="H45" s="766">
        <v>0</v>
      </c>
      <c r="I45" s="752">
        <v>4</v>
      </c>
      <c r="J45" s="752">
        <v>392.92999999999995</v>
      </c>
      <c r="K45" s="766">
        <v>1</v>
      </c>
      <c r="L45" s="752">
        <v>4</v>
      </c>
      <c r="M45" s="753">
        <v>392.92999999999995</v>
      </c>
    </row>
    <row r="46" spans="1:13" ht="14.4" customHeight="1" x14ac:dyDescent="0.3">
      <c r="A46" s="747" t="s">
        <v>599</v>
      </c>
      <c r="B46" s="748" t="s">
        <v>1612</v>
      </c>
      <c r="C46" s="748" t="s">
        <v>1613</v>
      </c>
      <c r="D46" s="748" t="s">
        <v>680</v>
      </c>
      <c r="E46" s="748" t="s">
        <v>1614</v>
      </c>
      <c r="F46" s="752"/>
      <c r="G46" s="752"/>
      <c r="H46" s="766">
        <v>0</v>
      </c>
      <c r="I46" s="752">
        <v>12</v>
      </c>
      <c r="J46" s="752">
        <v>1046.3300000000002</v>
      </c>
      <c r="K46" s="766">
        <v>1</v>
      </c>
      <c r="L46" s="752">
        <v>12</v>
      </c>
      <c r="M46" s="753">
        <v>1046.3300000000002</v>
      </c>
    </row>
    <row r="47" spans="1:13" ht="14.4" customHeight="1" x14ac:dyDescent="0.3">
      <c r="A47" s="747" t="s">
        <v>599</v>
      </c>
      <c r="B47" s="748" t="s">
        <v>1612</v>
      </c>
      <c r="C47" s="748" t="s">
        <v>1615</v>
      </c>
      <c r="D47" s="748" t="s">
        <v>680</v>
      </c>
      <c r="E47" s="748" t="s">
        <v>681</v>
      </c>
      <c r="F47" s="752"/>
      <c r="G47" s="752"/>
      <c r="H47" s="766">
        <v>0</v>
      </c>
      <c r="I47" s="752">
        <v>2</v>
      </c>
      <c r="J47" s="752">
        <v>104.55999999999997</v>
      </c>
      <c r="K47" s="766">
        <v>1</v>
      </c>
      <c r="L47" s="752">
        <v>2</v>
      </c>
      <c r="M47" s="753">
        <v>104.55999999999997</v>
      </c>
    </row>
    <row r="48" spans="1:13" ht="14.4" customHeight="1" x14ac:dyDescent="0.3">
      <c r="A48" s="747" t="s">
        <v>599</v>
      </c>
      <c r="B48" s="748" t="s">
        <v>1612</v>
      </c>
      <c r="C48" s="748" t="s">
        <v>1616</v>
      </c>
      <c r="D48" s="748" t="s">
        <v>1617</v>
      </c>
      <c r="E48" s="748" t="s">
        <v>1618</v>
      </c>
      <c r="F48" s="752">
        <v>5</v>
      </c>
      <c r="G48" s="752">
        <v>177</v>
      </c>
      <c r="H48" s="766">
        <v>1</v>
      </c>
      <c r="I48" s="752"/>
      <c r="J48" s="752"/>
      <c r="K48" s="766">
        <v>0</v>
      </c>
      <c r="L48" s="752">
        <v>5</v>
      </c>
      <c r="M48" s="753">
        <v>177</v>
      </c>
    </row>
    <row r="49" spans="1:13" ht="14.4" customHeight="1" x14ac:dyDescent="0.3">
      <c r="A49" s="747" t="s">
        <v>599</v>
      </c>
      <c r="B49" s="748" t="s">
        <v>1619</v>
      </c>
      <c r="C49" s="748" t="s">
        <v>1620</v>
      </c>
      <c r="D49" s="748" t="s">
        <v>703</v>
      </c>
      <c r="E49" s="748" t="s">
        <v>1621</v>
      </c>
      <c r="F49" s="752"/>
      <c r="G49" s="752"/>
      <c r="H49" s="766">
        <v>0</v>
      </c>
      <c r="I49" s="752">
        <v>2</v>
      </c>
      <c r="J49" s="752">
        <v>136</v>
      </c>
      <c r="K49" s="766">
        <v>1</v>
      </c>
      <c r="L49" s="752">
        <v>2</v>
      </c>
      <c r="M49" s="753">
        <v>136</v>
      </c>
    </row>
    <row r="50" spans="1:13" ht="14.4" customHeight="1" x14ac:dyDescent="0.3">
      <c r="A50" s="747" t="s">
        <v>599</v>
      </c>
      <c r="B50" s="748" t="s">
        <v>1619</v>
      </c>
      <c r="C50" s="748" t="s">
        <v>1622</v>
      </c>
      <c r="D50" s="748" t="s">
        <v>701</v>
      </c>
      <c r="E50" s="748" t="s">
        <v>1623</v>
      </c>
      <c r="F50" s="752"/>
      <c r="G50" s="752"/>
      <c r="H50" s="766">
        <v>0</v>
      </c>
      <c r="I50" s="752">
        <v>2</v>
      </c>
      <c r="J50" s="752">
        <v>236.41999999999987</v>
      </c>
      <c r="K50" s="766">
        <v>1</v>
      </c>
      <c r="L50" s="752">
        <v>2</v>
      </c>
      <c r="M50" s="753">
        <v>236.41999999999987</v>
      </c>
    </row>
    <row r="51" spans="1:13" ht="14.4" customHeight="1" x14ac:dyDescent="0.3">
      <c r="A51" s="747" t="s">
        <v>599</v>
      </c>
      <c r="B51" s="748" t="s">
        <v>1624</v>
      </c>
      <c r="C51" s="748" t="s">
        <v>1625</v>
      </c>
      <c r="D51" s="748" t="s">
        <v>1626</v>
      </c>
      <c r="E51" s="748" t="s">
        <v>1627</v>
      </c>
      <c r="F51" s="752"/>
      <c r="G51" s="752"/>
      <c r="H51" s="766">
        <v>0</v>
      </c>
      <c r="I51" s="752">
        <v>3</v>
      </c>
      <c r="J51" s="752">
        <v>26.099999999999998</v>
      </c>
      <c r="K51" s="766">
        <v>1</v>
      </c>
      <c r="L51" s="752">
        <v>3</v>
      </c>
      <c r="M51" s="753">
        <v>26.099999999999998</v>
      </c>
    </row>
    <row r="52" spans="1:13" ht="14.4" customHeight="1" x14ac:dyDescent="0.3">
      <c r="A52" s="747" t="s">
        <v>599</v>
      </c>
      <c r="B52" s="748" t="s">
        <v>1624</v>
      </c>
      <c r="C52" s="748" t="s">
        <v>1628</v>
      </c>
      <c r="D52" s="748" t="s">
        <v>1626</v>
      </c>
      <c r="E52" s="748" t="s">
        <v>1629</v>
      </c>
      <c r="F52" s="752"/>
      <c r="G52" s="752"/>
      <c r="H52" s="766">
        <v>0</v>
      </c>
      <c r="I52" s="752">
        <v>3</v>
      </c>
      <c r="J52" s="752">
        <v>45.239999999999988</v>
      </c>
      <c r="K52" s="766">
        <v>1</v>
      </c>
      <c r="L52" s="752">
        <v>3</v>
      </c>
      <c r="M52" s="753">
        <v>45.239999999999988</v>
      </c>
    </row>
    <row r="53" spans="1:13" ht="14.4" customHeight="1" x14ac:dyDescent="0.3">
      <c r="A53" s="747" t="s">
        <v>599</v>
      </c>
      <c r="B53" s="748" t="s">
        <v>1630</v>
      </c>
      <c r="C53" s="748" t="s">
        <v>1631</v>
      </c>
      <c r="D53" s="748" t="s">
        <v>1632</v>
      </c>
      <c r="E53" s="748" t="s">
        <v>1633</v>
      </c>
      <c r="F53" s="752"/>
      <c r="G53" s="752"/>
      <c r="H53" s="766">
        <v>0</v>
      </c>
      <c r="I53" s="752">
        <v>1</v>
      </c>
      <c r="J53" s="752">
        <v>32.950000000000003</v>
      </c>
      <c r="K53" s="766">
        <v>1</v>
      </c>
      <c r="L53" s="752">
        <v>1</v>
      </c>
      <c r="M53" s="753">
        <v>32.950000000000003</v>
      </c>
    </row>
    <row r="54" spans="1:13" ht="14.4" customHeight="1" x14ac:dyDescent="0.3">
      <c r="A54" s="747" t="s">
        <v>599</v>
      </c>
      <c r="B54" s="748" t="s">
        <v>1634</v>
      </c>
      <c r="C54" s="748" t="s">
        <v>1635</v>
      </c>
      <c r="D54" s="748" t="s">
        <v>952</v>
      </c>
      <c r="E54" s="748" t="s">
        <v>1636</v>
      </c>
      <c r="F54" s="752"/>
      <c r="G54" s="752"/>
      <c r="H54" s="766">
        <v>0</v>
      </c>
      <c r="I54" s="752">
        <v>10</v>
      </c>
      <c r="J54" s="752">
        <v>2195.6700000000005</v>
      </c>
      <c r="K54" s="766">
        <v>1</v>
      </c>
      <c r="L54" s="752">
        <v>10</v>
      </c>
      <c r="M54" s="753">
        <v>2195.6700000000005</v>
      </c>
    </row>
    <row r="55" spans="1:13" ht="14.4" customHeight="1" x14ac:dyDescent="0.3">
      <c r="A55" s="747" t="s">
        <v>599</v>
      </c>
      <c r="B55" s="748" t="s">
        <v>1634</v>
      </c>
      <c r="C55" s="748" t="s">
        <v>1637</v>
      </c>
      <c r="D55" s="748" t="s">
        <v>957</v>
      </c>
      <c r="E55" s="748" t="s">
        <v>1638</v>
      </c>
      <c r="F55" s="752"/>
      <c r="G55" s="752"/>
      <c r="H55" s="766">
        <v>0</v>
      </c>
      <c r="I55" s="752">
        <v>1</v>
      </c>
      <c r="J55" s="752">
        <v>368.25</v>
      </c>
      <c r="K55" s="766">
        <v>1</v>
      </c>
      <c r="L55" s="752">
        <v>1</v>
      </c>
      <c r="M55" s="753">
        <v>368.25</v>
      </c>
    </row>
    <row r="56" spans="1:13" ht="14.4" customHeight="1" x14ac:dyDescent="0.3">
      <c r="A56" s="747" t="s">
        <v>599</v>
      </c>
      <c r="B56" s="748" t="s">
        <v>1639</v>
      </c>
      <c r="C56" s="748" t="s">
        <v>1640</v>
      </c>
      <c r="D56" s="748" t="s">
        <v>1641</v>
      </c>
      <c r="E56" s="748" t="s">
        <v>1642</v>
      </c>
      <c r="F56" s="752"/>
      <c r="G56" s="752"/>
      <c r="H56" s="766">
        <v>0</v>
      </c>
      <c r="I56" s="752">
        <v>2</v>
      </c>
      <c r="J56" s="752">
        <v>29.54</v>
      </c>
      <c r="K56" s="766">
        <v>1</v>
      </c>
      <c r="L56" s="752">
        <v>2</v>
      </c>
      <c r="M56" s="753">
        <v>29.54</v>
      </c>
    </row>
    <row r="57" spans="1:13" ht="14.4" customHeight="1" x14ac:dyDescent="0.3">
      <c r="A57" s="747" t="s">
        <v>599</v>
      </c>
      <c r="B57" s="748" t="s">
        <v>1639</v>
      </c>
      <c r="C57" s="748" t="s">
        <v>1643</v>
      </c>
      <c r="D57" s="748" t="s">
        <v>1641</v>
      </c>
      <c r="E57" s="748" t="s">
        <v>1644</v>
      </c>
      <c r="F57" s="752"/>
      <c r="G57" s="752"/>
      <c r="H57" s="766">
        <v>0</v>
      </c>
      <c r="I57" s="752">
        <v>8</v>
      </c>
      <c r="J57" s="752">
        <v>94.72</v>
      </c>
      <c r="K57" s="766">
        <v>1</v>
      </c>
      <c r="L57" s="752">
        <v>8</v>
      </c>
      <c r="M57" s="753">
        <v>94.72</v>
      </c>
    </row>
    <row r="58" spans="1:13" ht="14.4" customHeight="1" x14ac:dyDescent="0.3">
      <c r="A58" s="747" t="s">
        <v>599</v>
      </c>
      <c r="B58" s="748" t="s">
        <v>1639</v>
      </c>
      <c r="C58" s="748" t="s">
        <v>1645</v>
      </c>
      <c r="D58" s="748" t="s">
        <v>1641</v>
      </c>
      <c r="E58" s="748" t="s">
        <v>1627</v>
      </c>
      <c r="F58" s="752"/>
      <c r="G58" s="752"/>
      <c r="H58" s="766">
        <v>0</v>
      </c>
      <c r="I58" s="752">
        <v>4</v>
      </c>
      <c r="J58" s="752">
        <v>121.14000000000001</v>
      </c>
      <c r="K58" s="766">
        <v>1</v>
      </c>
      <c r="L58" s="752">
        <v>4</v>
      </c>
      <c r="M58" s="753">
        <v>121.14000000000001</v>
      </c>
    </row>
    <row r="59" spans="1:13" ht="14.4" customHeight="1" x14ac:dyDescent="0.3">
      <c r="A59" s="747" t="s">
        <v>599</v>
      </c>
      <c r="B59" s="748" t="s">
        <v>1646</v>
      </c>
      <c r="C59" s="748" t="s">
        <v>1647</v>
      </c>
      <c r="D59" s="748" t="s">
        <v>1648</v>
      </c>
      <c r="E59" s="748" t="s">
        <v>1649</v>
      </c>
      <c r="F59" s="752"/>
      <c r="G59" s="752"/>
      <c r="H59" s="766">
        <v>0</v>
      </c>
      <c r="I59" s="752">
        <v>1</v>
      </c>
      <c r="J59" s="752">
        <v>277.65999999999997</v>
      </c>
      <c r="K59" s="766">
        <v>1</v>
      </c>
      <c r="L59" s="752">
        <v>1</v>
      </c>
      <c r="M59" s="753">
        <v>277.65999999999997</v>
      </c>
    </row>
    <row r="60" spans="1:13" ht="14.4" customHeight="1" x14ac:dyDescent="0.3">
      <c r="A60" s="747" t="s">
        <v>599</v>
      </c>
      <c r="B60" s="748" t="s">
        <v>1646</v>
      </c>
      <c r="C60" s="748" t="s">
        <v>1650</v>
      </c>
      <c r="D60" s="748" t="s">
        <v>1648</v>
      </c>
      <c r="E60" s="748" t="s">
        <v>1651</v>
      </c>
      <c r="F60" s="752"/>
      <c r="G60" s="752"/>
      <c r="H60" s="766">
        <v>0</v>
      </c>
      <c r="I60" s="752">
        <v>3</v>
      </c>
      <c r="J60" s="752">
        <v>512.54</v>
      </c>
      <c r="K60" s="766">
        <v>1</v>
      </c>
      <c r="L60" s="752">
        <v>3</v>
      </c>
      <c r="M60" s="753">
        <v>512.54</v>
      </c>
    </row>
    <row r="61" spans="1:13" ht="14.4" customHeight="1" x14ac:dyDescent="0.3">
      <c r="A61" s="747" t="s">
        <v>599</v>
      </c>
      <c r="B61" s="748" t="s">
        <v>1646</v>
      </c>
      <c r="C61" s="748" t="s">
        <v>1652</v>
      </c>
      <c r="D61" s="748" t="s">
        <v>1648</v>
      </c>
      <c r="E61" s="748" t="s">
        <v>1653</v>
      </c>
      <c r="F61" s="752"/>
      <c r="G61" s="752"/>
      <c r="H61" s="766">
        <v>0</v>
      </c>
      <c r="I61" s="752">
        <v>1</v>
      </c>
      <c r="J61" s="752">
        <v>453.63999999999993</v>
      </c>
      <c r="K61" s="766">
        <v>1</v>
      </c>
      <c r="L61" s="752">
        <v>1</v>
      </c>
      <c r="M61" s="753">
        <v>453.63999999999993</v>
      </c>
    </row>
    <row r="62" spans="1:13" ht="14.4" customHeight="1" x14ac:dyDescent="0.3">
      <c r="A62" s="747" t="s">
        <v>599</v>
      </c>
      <c r="B62" s="748" t="s">
        <v>1654</v>
      </c>
      <c r="C62" s="748" t="s">
        <v>1655</v>
      </c>
      <c r="D62" s="748" t="s">
        <v>1656</v>
      </c>
      <c r="E62" s="748" t="s">
        <v>1657</v>
      </c>
      <c r="F62" s="752"/>
      <c r="G62" s="752"/>
      <c r="H62" s="766">
        <v>0</v>
      </c>
      <c r="I62" s="752">
        <v>2</v>
      </c>
      <c r="J62" s="752">
        <v>281.44000000000005</v>
      </c>
      <c r="K62" s="766">
        <v>1</v>
      </c>
      <c r="L62" s="752">
        <v>2</v>
      </c>
      <c r="M62" s="753">
        <v>281.44000000000005</v>
      </c>
    </row>
    <row r="63" spans="1:13" ht="14.4" customHeight="1" x14ac:dyDescent="0.3">
      <c r="A63" s="747" t="s">
        <v>599</v>
      </c>
      <c r="B63" s="748" t="s">
        <v>1654</v>
      </c>
      <c r="C63" s="748" t="s">
        <v>1658</v>
      </c>
      <c r="D63" s="748" t="s">
        <v>1656</v>
      </c>
      <c r="E63" s="748" t="s">
        <v>1659</v>
      </c>
      <c r="F63" s="752"/>
      <c r="G63" s="752"/>
      <c r="H63" s="766">
        <v>0</v>
      </c>
      <c r="I63" s="752">
        <v>1</v>
      </c>
      <c r="J63" s="752">
        <v>224.37</v>
      </c>
      <c r="K63" s="766">
        <v>1</v>
      </c>
      <c r="L63" s="752">
        <v>1</v>
      </c>
      <c r="M63" s="753">
        <v>224.37</v>
      </c>
    </row>
    <row r="64" spans="1:13" ht="14.4" customHeight="1" x14ac:dyDescent="0.3">
      <c r="A64" s="747" t="s">
        <v>599</v>
      </c>
      <c r="B64" s="748" t="s">
        <v>1660</v>
      </c>
      <c r="C64" s="748" t="s">
        <v>1661</v>
      </c>
      <c r="D64" s="748" t="s">
        <v>902</v>
      </c>
      <c r="E64" s="748" t="s">
        <v>1662</v>
      </c>
      <c r="F64" s="752"/>
      <c r="G64" s="752"/>
      <c r="H64" s="766">
        <v>0</v>
      </c>
      <c r="I64" s="752">
        <v>2</v>
      </c>
      <c r="J64" s="752">
        <v>36.52000000000001</v>
      </c>
      <c r="K64" s="766">
        <v>1</v>
      </c>
      <c r="L64" s="752">
        <v>2</v>
      </c>
      <c r="M64" s="753">
        <v>36.52000000000001</v>
      </c>
    </row>
    <row r="65" spans="1:13" ht="14.4" customHeight="1" x14ac:dyDescent="0.3">
      <c r="A65" s="747" t="s">
        <v>599</v>
      </c>
      <c r="B65" s="748" t="s">
        <v>1663</v>
      </c>
      <c r="C65" s="748" t="s">
        <v>1664</v>
      </c>
      <c r="D65" s="748" t="s">
        <v>1665</v>
      </c>
      <c r="E65" s="748" t="s">
        <v>1666</v>
      </c>
      <c r="F65" s="752"/>
      <c r="G65" s="752"/>
      <c r="H65" s="766">
        <v>0</v>
      </c>
      <c r="I65" s="752">
        <v>1</v>
      </c>
      <c r="J65" s="752">
        <v>107.55</v>
      </c>
      <c r="K65" s="766">
        <v>1</v>
      </c>
      <c r="L65" s="752">
        <v>1</v>
      </c>
      <c r="M65" s="753">
        <v>107.55</v>
      </c>
    </row>
    <row r="66" spans="1:13" ht="14.4" customHeight="1" x14ac:dyDescent="0.3">
      <c r="A66" s="747" t="s">
        <v>599</v>
      </c>
      <c r="B66" s="748" t="s">
        <v>1667</v>
      </c>
      <c r="C66" s="748" t="s">
        <v>1668</v>
      </c>
      <c r="D66" s="748" t="s">
        <v>1669</v>
      </c>
      <c r="E66" s="748" t="s">
        <v>1670</v>
      </c>
      <c r="F66" s="752"/>
      <c r="G66" s="752"/>
      <c r="H66" s="766">
        <v>0</v>
      </c>
      <c r="I66" s="752">
        <v>3</v>
      </c>
      <c r="J66" s="752">
        <v>176.64000000000004</v>
      </c>
      <c r="K66" s="766">
        <v>1</v>
      </c>
      <c r="L66" s="752">
        <v>3</v>
      </c>
      <c r="M66" s="753">
        <v>176.64000000000004</v>
      </c>
    </row>
    <row r="67" spans="1:13" ht="14.4" customHeight="1" x14ac:dyDescent="0.3">
      <c r="A67" s="747" t="s">
        <v>599</v>
      </c>
      <c r="B67" s="748" t="s">
        <v>1671</v>
      </c>
      <c r="C67" s="748" t="s">
        <v>1672</v>
      </c>
      <c r="D67" s="748" t="s">
        <v>1673</v>
      </c>
      <c r="E67" s="748" t="s">
        <v>1674</v>
      </c>
      <c r="F67" s="752"/>
      <c r="G67" s="752"/>
      <c r="H67" s="766">
        <v>0</v>
      </c>
      <c r="I67" s="752">
        <v>3</v>
      </c>
      <c r="J67" s="752">
        <v>229.41000000000008</v>
      </c>
      <c r="K67" s="766">
        <v>1</v>
      </c>
      <c r="L67" s="752">
        <v>3</v>
      </c>
      <c r="M67" s="753">
        <v>229.41000000000008</v>
      </c>
    </row>
    <row r="68" spans="1:13" ht="14.4" customHeight="1" x14ac:dyDescent="0.3">
      <c r="A68" s="747" t="s">
        <v>599</v>
      </c>
      <c r="B68" s="748" t="s">
        <v>1675</v>
      </c>
      <c r="C68" s="748" t="s">
        <v>1676</v>
      </c>
      <c r="D68" s="748" t="s">
        <v>1677</v>
      </c>
      <c r="E68" s="748" t="s">
        <v>1678</v>
      </c>
      <c r="F68" s="752"/>
      <c r="G68" s="752"/>
      <c r="H68" s="766">
        <v>0</v>
      </c>
      <c r="I68" s="752">
        <v>1</v>
      </c>
      <c r="J68" s="752">
        <v>210.46</v>
      </c>
      <c r="K68" s="766">
        <v>1</v>
      </c>
      <c r="L68" s="752">
        <v>1</v>
      </c>
      <c r="M68" s="753">
        <v>210.46</v>
      </c>
    </row>
    <row r="69" spans="1:13" ht="14.4" customHeight="1" x14ac:dyDescent="0.3">
      <c r="A69" s="747" t="s">
        <v>599</v>
      </c>
      <c r="B69" s="748" t="s">
        <v>1675</v>
      </c>
      <c r="C69" s="748" t="s">
        <v>1679</v>
      </c>
      <c r="D69" s="748" t="s">
        <v>1680</v>
      </c>
      <c r="E69" s="748" t="s">
        <v>1681</v>
      </c>
      <c r="F69" s="752"/>
      <c r="G69" s="752"/>
      <c r="H69" s="766">
        <v>0</v>
      </c>
      <c r="I69" s="752">
        <v>20</v>
      </c>
      <c r="J69" s="752">
        <v>6466.0500000000011</v>
      </c>
      <c r="K69" s="766">
        <v>1</v>
      </c>
      <c r="L69" s="752">
        <v>20</v>
      </c>
      <c r="M69" s="753">
        <v>6466.0500000000011</v>
      </c>
    </row>
    <row r="70" spans="1:13" ht="14.4" customHeight="1" x14ac:dyDescent="0.3">
      <c r="A70" s="747" t="s">
        <v>599</v>
      </c>
      <c r="B70" s="748" t="s">
        <v>1675</v>
      </c>
      <c r="C70" s="748" t="s">
        <v>1682</v>
      </c>
      <c r="D70" s="748" t="s">
        <v>1680</v>
      </c>
      <c r="E70" s="748" t="s">
        <v>1683</v>
      </c>
      <c r="F70" s="752"/>
      <c r="G70" s="752"/>
      <c r="H70" s="766">
        <v>0</v>
      </c>
      <c r="I70" s="752">
        <v>6</v>
      </c>
      <c r="J70" s="752">
        <v>1249.9400000000003</v>
      </c>
      <c r="K70" s="766">
        <v>1</v>
      </c>
      <c r="L70" s="752">
        <v>6</v>
      </c>
      <c r="M70" s="753">
        <v>1249.9400000000003</v>
      </c>
    </row>
    <row r="71" spans="1:13" ht="14.4" customHeight="1" x14ac:dyDescent="0.3">
      <c r="A71" s="747" t="s">
        <v>599</v>
      </c>
      <c r="B71" s="748" t="s">
        <v>1684</v>
      </c>
      <c r="C71" s="748" t="s">
        <v>1685</v>
      </c>
      <c r="D71" s="748" t="s">
        <v>1686</v>
      </c>
      <c r="E71" s="748" t="s">
        <v>1687</v>
      </c>
      <c r="F71" s="752"/>
      <c r="G71" s="752"/>
      <c r="H71" s="766">
        <v>0</v>
      </c>
      <c r="I71" s="752">
        <v>3</v>
      </c>
      <c r="J71" s="752">
        <v>320.13000000000005</v>
      </c>
      <c r="K71" s="766">
        <v>1</v>
      </c>
      <c r="L71" s="752">
        <v>3</v>
      </c>
      <c r="M71" s="753">
        <v>320.13000000000005</v>
      </c>
    </row>
    <row r="72" spans="1:13" ht="14.4" customHeight="1" x14ac:dyDescent="0.3">
      <c r="A72" s="747" t="s">
        <v>599</v>
      </c>
      <c r="B72" s="748" t="s">
        <v>1684</v>
      </c>
      <c r="C72" s="748" t="s">
        <v>1688</v>
      </c>
      <c r="D72" s="748" t="s">
        <v>1686</v>
      </c>
      <c r="E72" s="748" t="s">
        <v>1689</v>
      </c>
      <c r="F72" s="752"/>
      <c r="G72" s="752"/>
      <c r="H72" s="766">
        <v>0</v>
      </c>
      <c r="I72" s="752">
        <v>2</v>
      </c>
      <c r="J72" s="752">
        <v>726.3</v>
      </c>
      <c r="K72" s="766">
        <v>1</v>
      </c>
      <c r="L72" s="752">
        <v>2</v>
      </c>
      <c r="M72" s="753">
        <v>726.3</v>
      </c>
    </row>
    <row r="73" spans="1:13" ht="14.4" customHeight="1" x14ac:dyDescent="0.3">
      <c r="A73" s="747" t="s">
        <v>599</v>
      </c>
      <c r="B73" s="748" t="s">
        <v>1684</v>
      </c>
      <c r="C73" s="748" t="s">
        <v>1690</v>
      </c>
      <c r="D73" s="748" t="s">
        <v>1686</v>
      </c>
      <c r="E73" s="748" t="s">
        <v>1691</v>
      </c>
      <c r="F73" s="752"/>
      <c r="G73" s="752"/>
      <c r="H73" s="766">
        <v>0</v>
      </c>
      <c r="I73" s="752">
        <v>3</v>
      </c>
      <c r="J73" s="752">
        <v>489.34</v>
      </c>
      <c r="K73" s="766">
        <v>1</v>
      </c>
      <c r="L73" s="752">
        <v>3</v>
      </c>
      <c r="M73" s="753">
        <v>489.34</v>
      </c>
    </row>
    <row r="74" spans="1:13" ht="14.4" customHeight="1" x14ac:dyDescent="0.3">
      <c r="A74" s="747" t="s">
        <v>599</v>
      </c>
      <c r="B74" s="748" t="s">
        <v>1692</v>
      </c>
      <c r="C74" s="748" t="s">
        <v>1693</v>
      </c>
      <c r="D74" s="748" t="s">
        <v>806</v>
      </c>
      <c r="E74" s="748" t="s">
        <v>1694</v>
      </c>
      <c r="F74" s="752"/>
      <c r="G74" s="752"/>
      <c r="H74" s="766">
        <v>0</v>
      </c>
      <c r="I74" s="752">
        <v>1</v>
      </c>
      <c r="J74" s="752">
        <v>225.23999999999995</v>
      </c>
      <c r="K74" s="766">
        <v>1</v>
      </c>
      <c r="L74" s="752">
        <v>1</v>
      </c>
      <c r="M74" s="753">
        <v>225.23999999999995</v>
      </c>
    </row>
    <row r="75" spans="1:13" ht="14.4" customHeight="1" x14ac:dyDescent="0.3">
      <c r="A75" s="747" t="s">
        <v>599</v>
      </c>
      <c r="B75" s="748" t="s">
        <v>1695</v>
      </c>
      <c r="C75" s="748" t="s">
        <v>1696</v>
      </c>
      <c r="D75" s="748" t="s">
        <v>988</v>
      </c>
      <c r="E75" s="748" t="s">
        <v>1697</v>
      </c>
      <c r="F75" s="752"/>
      <c r="G75" s="752"/>
      <c r="H75" s="766">
        <v>0</v>
      </c>
      <c r="I75" s="752">
        <v>18</v>
      </c>
      <c r="J75" s="752">
        <v>1546.1400000000003</v>
      </c>
      <c r="K75" s="766">
        <v>1</v>
      </c>
      <c r="L75" s="752">
        <v>18</v>
      </c>
      <c r="M75" s="753">
        <v>1546.1400000000003</v>
      </c>
    </row>
    <row r="76" spans="1:13" ht="14.4" customHeight="1" x14ac:dyDescent="0.3">
      <c r="A76" s="747" t="s">
        <v>599</v>
      </c>
      <c r="B76" s="748" t="s">
        <v>1698</v>
      </c>
      <c r="C76" s="748" t="s">
        <v>1699</v>
      </c>
      <c r="D76" s="748" t="s">
        <v>1700</v>
      </c>
      <c r="E76" s="748" t="s">
        <v>1701</v>
      </c>
      <c r="F76" s="752"/>
      <c r="G76" s="752"/>
      <c r="H76" s="766">
        <v>0</v>
      </c>
      <c r="I76" s="752">
        <v>1</v>
      </c>
      <c r="J76" s="752">
        <v>99.370000000000076</v>
      </c>
      <c r="K76" s="766">
        <v>1</v>
      </c>
      <c r="L76" s="752">
        <v>1</v>
      </c>
      <c r="M76" s="753">
        <v>99.370000000000076</v>
      </c>
    </row>
    <row r="77" spans="1:13" ht="14.4" customHeight="1" x14ac:dyDescent="0.3">
      <c r="A77" s="747" t="s">
        <v>599</v>
      </c>
      <c r="B77" s="748" t="s">
        <v>1698</v>
      </c>
      <c r="C77" s="748" t="s">
        <v>1702</v>
      </c>
      <c r="D77" s="748" t="s">
        <v>1703</v>
      </c>
      <c r="E77" s="748" t="s">
        <v>1704</v>
      </c>
      <c r="F77" s="752"/>
      <c r="G77" s="752"/>
      <c r="H77" s="766">
        <v>0</v>
      </c>
      <c r="I77" s="752">
        <v>2</v>
      </c>
      <c r="J77" s="752">
        <v>98.759999999999991</v>
      </c>
      <c r="K77" s="766">
        <v>1</v>
      </c>
      <c r="L77" s="752">
        <v>2</v>
      </c>
      <c r="M77" s="753">
        <v>98.759999999999991</v>
      </c>
    </row>
    <row r="78" spans="1:13" ht="14.4" customHeight="1" x14ac:dyDescent="0.3">
      <c r="A78" s="747" t="s">
        <v>599</v>
      </c>
      <c r="B78" s="748" t="s">
        <v>1698</v>
      </c>
      <c r="C78" s="748" t="s">
        <v>1705</v>
      </c>
      <c r="D78" s="748" t="s">
        <v>1700</v>
      </c>
      <c r="E78" s="748" t="s">
        <v>1704</v>
      </c>
      <c r="F78" s="752"/>
      <c r="G78" s="752"/>
      <c r="H78" s="766">
        <v>0</v>
      </c>
      <c r="I78" s="752">
        <v>1</v>
      </c>
      <c r="J78" s="752">
        <v>61.109999999999992</v>
      </c>
      <c r="K78" s="766">
        <v>1</v>
      </c>
      <c r="L78" s="752">
        <v>1</v>
      </c>
      <c r="M78" s="753">
        <v>61.109999999999992</v>
      </c>
    </row>
    <row r="79" spans="1:13" ht="14.4" customHeight="1" x14ac:dyDescent="0.3">
      <c r="A79" s="747" t="s">
        <v>599</v>
      </c>
      <c r="B79" s="748" t="s">
        <v>1706</v>
      </c>
      <c r="C79" s="748" t="s">
        <v>1707</v>
      </c>
      <c r="D79" s="748" t="s">
        <v>1089</v>
      </c>
      <c r="E79" s="748" t="s">
        <v>1708</v>
      </c>
      <c r="F79" s="752"/>
      <c r="G79" s="752"/>
      <c r="H79" s="766">
        <v>0</v>
      </c>
      <c r="I79" s="752">
        <v>9</v>
      </c>
      <c r="J79" s="752">
        <v>1503.0100000000002</v>
      </c>
      <c r="K79" s="766">
        <v>1</v>
      </c>
      <c r="L79" s="752">
        <v>9</v>
      </c>
      <c r="M79" s="753">
        <v>1503.0100000000002</v>
      </c>
    </row>
    <row r="80" spans="1:13" ht="14.4" customHeight="1" x14ac:dyDescent="0.3">
      <c r="A80" s="747" t="s">
        <v>599</v>
      </c>
      <c r="B80" s="748" t="s">
        <v>1706</v>
      </c>
      <c r="C80" s="748" t="s">
        <v>1709</v>
      </c>
      <c r="D80" s="748" t="s">
        <v>1089</v>
      </c>
      <c r="E80" s="748" t="s">
        <v>1710</v>
      </c>
      <c r="F80" s="752"/>
      <c r="G80" s="752"/>
      <c r="H80" s="766">
        <v>0</v>
      </c>
      <c r="I80" s="752">
        <v>5</v>
      </c>
      <c r="J80" s="752">
        <v>574.62</v>
      </c>
      <c r="K80" s="766">
        <v>1</v>
      </c>
      <c r="L80" s="752">
        <v>5</v>
      </c>
      <c r="M80" s="753">
        <v>574.62</v>
      </c>
    </row>
    <row r="81" spans="1:13" ht="14.4" customHeight="1" x14ac:dyDescent="0.3">
      <c r="A81" s="747" t="s">
        <v>599</v>
      </c>
      <c r="B81" s="748" t="s">
        <v>1711</v>
      </c>
      <c r="C81" s="748" t="s">
        <v>1712</v>
      </c>
      <c r="D81" s="748" t="s">
        <v>1713</v>
      </c>
      <c r="E81" s="748" t="s">
        <v>1714</v>
      </c>
      <c r="F81" s="752"/>
      <c r="G81" s="752"/>
      <c r="H81" s="766">
        <v>0</v>
      </c>
      <c r="I81" s="752">
        <v>7</v>
      </c>
      <c r="J81" s="752">
        <v>3210.9</v>
      </c>
      <c r="K81" s="766">
        <v>1</v>
      </c>
      <c r="L81" s="752">
        <v>7</v>
      </c>
      <c r="M81" s="753">
        <v>3210.9</v>
      </c>
    </row>
    <row r="82" spans="1:13" ht="14.4" customHeight="1" x14ac:dyDescent="0.3">
      <c r="A82" s="747" t="s">
        <v>599</v>
      </c>
      <c r="B82" s="748" t="s">
        <v>1715</v>
      </c>
      <c r="C82" s="748" t="s">
        <v>1716</v>
      </c>
      <c r="D82" s="748" t="s">
        <v>1717</v>
      </c>
      <c r="E82" s="748" t="s">
        <v>1718</v>
      </c>
      <c r="F82" s="752"/>
      <c r="G82" s="752"/>
      <c r="H82" s="766">
        <v>0</v>
      </c>
      <c r="I82" s="752">
        <v>1</v>
      </c>
      <c r="J82" s="752">
        <v>65.529999999999987</v>
      </c>
      <c r="K82" s="766">
        <v>1</v>
      </c>
      <c r="L82" s="752">
        <v>1</v>
      </c>
      <c r="M82" s="753">
        <v>65.529999999999987</v>
      </c>
    </row>
    <row r="83" spans="1:13" ht="14.4" customHeight="1" x14ac:dyDescent="0.3">
      <c r="A83" s="747" t="s">
        <v>599</v>
      </c>
      <c r="B83" s="748" t="s">
        <v>1719</v>
      </c>
      <c r="C83" s="748" t="s">
        <v>1720</v>
      </c>
      <c r="D83" s="748" t="s">
        <v>1721</v>
      </c>
      <c r="E83" s="748" t="s">
        <v>1722</v>
      </c>
      <c r="F83" s="752">
        <v>80</v>
      </c>
      <c r="G83" s="752">
        <v>2265.4</v>
      </c>
      <c r="H83" s="766">
        <v>1</v>
      </c>
      <c r="I83" s="752"/>
      <c r="J83" s="752"/>
      <c r="K83" s="766">
        <v>0</v>
      </c>
      <c r="L83" s="752">
        <v>80</v>
      </c>
      <c r="M83" s="753">
        <v>2265.4</v>
      </c>
    </row>
    <row r="84" spans="1:13" ht="14.4" customHeight="1" x14ac:dyDescent="0.3">
      <c r="A84" s="747" t="s">
        <v>599</v>
      </c>
      <c r="B84" s="748" t="s">
        <v>1723</v>
      </c>
      <c r="C84" s="748" t="s">
        <v>1724</v>
      </c>
      <c r="D84" s="748" t="s">
        <v>1725</v>
      </c>
      <c r="E84" s="748" t="s">
        <v>1726</v>
      </c>
      <c r="F84" s="752"/>
      <c r="G84" s="752"/>
      <c r="H84" s="766">
        <v>0</v>
      </c>
      <c r="I84" s="752">
        <v>7</v>
      </c>
      <c r="J84" s="752">
        <v>6429.5</v>
      </c>
      <c r="K84" s="766">
        <v>1</v>
      </c>
      <c r="L84" s="752">
        <v>7</v>
      </c>
      <c r="M84" s="753">
        <v>6429.5</v>
      </c>
    </row>
    <row r="85" spans="1:13" ht="14.4" customHeight="1" x14ac:dyDescent="0.3">
      <c r="A85" s="747" t="s">
        <v>599</v>
      </c>
      <c r="B85" s="748" t="s">
        <v>1727</v>
      </c>
      <c r="C85" s="748" t="s">
        <v>1728</v>
      </c>
      <c r="D85" s="748" t="s">
        <v>1108</v>
      </c>
      <c r="E85" s="748" t="s">
        <v>1729</v>
      </c>
      <c r="F85" s="752"/>
      <c r="G85" s="752"/>
      <c r="H85" s="766">
        <v>0</v>
      </c>
      <c r="I85" s="752">
        <v>2</v>
      </c>
      <c r="J85" s="752">
        <v>459.03999999999996</v>
      </c>
      <c r="K85" s="766">
        <v>1</v>
      </c>
      <c r="L85" s="752">
        <v>2</v>
      </c>
      <c r="M85" s="753">
        <v>459.03999999999996</v>
      </c>
    </row>
    <row r="86" spans="1:13" ht="14.4" customHeight="1" x14ac:dyDescent="0.3">
      <c r="A86" s="747" t="s">
        <v>599</v>
      </c>
      <c r="B86" s="748" t="s">
        <v>1730</v>
      </c>
      <c r="C86" s="748" t="s">
        <v>1731</v>
      </c>
      <c r="D86" s="748" t="s">
        <v>1732</v>
      </c>
      <c r="E86" s="748" t="s">
        <v>1733</v>
      </c>
      <c r="F86" s="752"/>
      <c r="G86" s="752"/>
      <c r="H86" s="766">
        <v>0</v>
      </c>
      <c r="I86" s="752">
        <v>6</v>
      </c>
      <c r="J86" s="752">
        <v>1577.3999999999996</v>
      </c>
      <c r="K86" s="766">
        <v>1</v>
      </c>
      <c r="L86" s="752">
        <v>6</v>
      </c>
      <c r="M86" s="753">
        <v>1577.3999999999996</v>
      </c>
    </row>
    <row r="87" spans="1:13" ht="14.4" customHeight="1" x14ac:dyDescent="0.3">
      <c r="A87" s="747" t="s">
        <v>599</v>
      </c>
      <c r="B87" s="748" t="s">
        <v>1734</v>
      </c>
      <c r="C87" s="748" t="s">
        <v>1735</v>
      </c>
      <c r="D87" s="748" t="s">
        <v>1736</v>
      </c>
      <c r="E87" s="748" t="s">
        <v>1737</v>
      </c>
      <c r="F87" s="752"/>
      <c r="G87" s="752"/>
      <c r="H87" s="766">
        <v>0</v>
      </c>
      <c r="I87" s="752">
        <v>2</v>
      </c>
      <c r="J87" s="752">
        <v>1123.02</v>
      </c>
      <c r="K87" s="766">
        <v>1</v>
      </c>
      <c r="L87" s="752">
        <v>2</v>
      </c>
      <c r="M87" s="753">
        <v>1123.02</v>
      </c>
    </row>
    <row r="88" spans="1:13" ht="14.4" customHeight="1" x14ac:dyDescent="0.3">
      <c r="A88" s="747" t="s">
        <v>599</v>
      </c>
      <c r="B88" s="748" t="s">
        <v>1738</v>
      </c>
      <c r="C88" s="748" t="s">
        <v>1739</v>
      </c>
      <c r="D88" s="748" t="s">
        <v>1740</v>
      </c>
      <c r="E88" s="748" t="s">
        <v>1741</v>
      </c>
      <c r="F88" s="752"/>
      <c r="G88" s="752"/>
      <c r="H88" s="766">
        <v>0</v>
      </c>
      <c r="I88" s="752">
        <v>20</v>
      </c>
      <c r="J88" s="752">
        <v>667.8</v>
      </c>
      <c r="K88" s="766">
        <v>1</v>
      </c>
      <c r="L88" s="752">
        <v>20</v>
      </c>
      <c r="M88" s="753">
        <v>667.8</v>
      </c>
    </row>
    <row r="89" spans="1:13" ht="14.4" customHeight="1" x14ac:dyDescent="0.3">
      <c r="A89" s="747" t="s">
        <v>599</v>
      </c>
      <c r="B89" s="748" t="s">
        <v>1738</v>
      </c>
      <c r="C89" s="748" t="s">
        <v>1742</v>
      </c>
      <c r="D89" s="748" t="s">
        <v>1740</v>
      </c>
      <c r="E89" s="748" t="s">
        <v>1743</v>
      </c>
      <c r="F89" s="752"/>
      <c r="G89" s="752"/>
      <c r="H89" s="766">
        <v>0</v>
      </c>
      <c r="I89" s="752">
        <v>35</v>
      </c>
      <c r="J89" s="752">
        <v>1850.7999999999997</v>
      </c>
      <c r="K89" s="766">
        <v>1</v>
      </c>
      <c r="L89" s="752">
        <v>35</v>
      </c>
      <c r="M89" s="753">
        <v>1850.7999999999997</v>
      </c>
    </row>
    <row r="90" spans="1:13" ht="14.4" customHeight="1" x14ac:dyDescent="0.3">
      <c r="A90" s="747" t="s">
        <v>599</v>
      </c>
      <c r="B90" s="748" t="s">
        <v>1744</v>
      </c>
      <c r="C90" s="748" t="s">
        <v>1745</v>
      </c>
      <c r="D90" s="748" t="s">
        <v>1151</v>
      </c>
      <c r="E90" s="748" t="s">
        <v>1746</v>
      </c>
      <c r="F90" s="752"/>
      <c r="G90" s="752"/>
      <c r="H90" s="766">
        <v>0</v>
      </c>
      <c r="I90" s="752">
        <v>3</v>
      </c>
      <c r="J90" s="752">
        <v>3386.19</v>
      </c>
      <c r="K90" s="766">
        <v>1</v>
      </c>
      <c r="L90" s="752">
        <v>3</v>
      </c>
      <c r="M90" s="753">
        <v>3386.19</v>
      </c>
    </row>
    <row r="91" spans="1:13" ht="14.4" customHeight="1" x14ac:dyDescent="0.3">
      <c r="A91" s="747" t="s">
        <v>599</v>
      </c>
      <c r="B91" s="748" t="s">
        <v>1747</v>
      </c>
      <c r="C91" s="748" t="s">
        <v>1748</v>
      </c>
      <c r="D91" s="748" t="s">
        <v>1749</v>
      </c>
      <c r="E91" s="748" t="s">
        <v>1750</v>
      </c>
      <c r="F91" s="752"/>
      <c r="G91" s="752"/>
      <c r="H91" s="766">
        <v>0</v>
      </c>
      <c r="I91" s="752">
        <v>1</v>
      </c>
      <c r="J91" s="752">
        <v>148.5</v>
      </c>
      <c r="K91" s="766">
        <v>1</v>
      </c>
      <c r="L91" s="752">
        <v>1</v>
      </c>
      <c r="M91" s="753">
        <v>148.5</v>
      </c>
    </row>
    <row r="92" spans="1:13" ht="14.4" customHeight="1" x14ac:dyDescent="0.3">
      <c r="A92" s="747" t="s">
        <v>599</v>
      </c>
      <c r="B92" s="748" t="s">
        <v>1747</v>
      </c>
      <c r="C92" s="748" t="s">
        <v>1751</v>
      </c>
      <c r="D92" s="748" t="s">
        <v>1752</v>
      </c>
      <c r="E92" s="748" t="s">
        <v>1753</v>
      </c>
      <c r="F92" s="752"/>
      <c r="G92" s="752"/>
      <c r="H92" s="766">
        <v>0</v>
      </c>
      <c r="I92" s="752">
        <v>2</v>
      </c>
      <c r="J92" s="752">
        <v>4227.7099999999991</v>
      </c>
      <c r="K92" s="766">
        <v>1</v>
      </c>
      <c r="L92" s="752">
        <v>2</v>
      </c>
      <c r="M92" s="753">
        <v>4227.7099999999991</v>
      </c>
    </row>
    <row r="93" spans="1:13" ht="14.4" customHeight="1" x14ac:dyDescent="0.3">
      <c r="A93" s="747" t="s">
        <v>599</v>
      </c>
      <c r="B93" s="748" t="s">
        <v>1754</v>
      </c>
      <c r="C93" s="748" t="s">
        <v>1755</v>
      </c>
      <c r="D93" s="748" t="s">
        <v>633</v>
      </c>
      <c r="E93" s="748" t="s">
        <v>634</v>
      </c>
      <c r="F93" s="752"/>
      <c r="G93" s="752"/>
      <c r="H93" s="766">
        <v>0</v>
      </c>
      <c r="I93" s="752">
        <v>4</v>
      </c>
      <c r="J93" s="752">
        <v>216.04</v>
      </c>
      <c r="K93" s="766">
        <v>1</v>
      </c>
      <c r="L93" s="752">
        <v>4</v>
      </c>
      <c r="M93" s="753">
        <v>216.04</v>
      </c>
    </row>
    <row r="94" spans="1:13" ht="14.4" customHeight="1" x14ac:dyDescent="0.3">
      <c r="A94" s="747" t="s">
        <v>599</v>
      </c>
      <c r="B94" s="748" t="s">
        <v>1756</v>
      </c>
      <c r="C94" s="748" t="s">
        <v>1757</v>
      </c>
      <c r="D94" s="748" t="s">
        <v>1758</v>
      </c>
      <c r="E94" s="748" t="s">
        <v>1759</v>
      </c>
      <c r="F94" s="752"/>
      <c r="G94" s="752"/>
      <c r="H94" s="766">
        <v>0</v>
      </c>
      <c r="I94" s="752">
        <v>4</v>
      </c>
      <c r="J94" s="752">
        <v>591.04</v>
      </c>
      <c r="K94" s="766">
        <v>1</v>
      </c>
      <c r="L94" s="752">
        <v>4</v>
      </c>
      <c r="M94" s="753">
        <v>591.04</v>
      </c>
    </row>
    <row r="95" spans="1:13" ht="14.4" customHeight="1" x14ac:dyDescent="0.3">
      <c r="A95" s="747" t="s">
        <v>599</v>
      </c>
      <c r="B95" s="748" t="s">
        <v>1760</v>
      </c>
      <c r="C95" s="748" t="s">
        <v>1761</v>
      </c>
      <c r="D95" s="748" t="s">
        <v>959</v>
      </c>
      <c r="E95" s="748" t="s">
        <v>1762</v>
      </c>
      <c r="F95" s="752">
        <v>2</v>
      </c>
      <c r="G95" s="752">
        <v>462.24</v>
      </c>
      <c r="H95" s="766">
        <v>1</v>
      </c>
      <c r="I95" s="752"/>
      <c r="J95" s="752"/>
      <c r="K95" s="766">
        <v>0</v>
      </c>
      <c r="L95" s="752">
        <v>2</v>
      </c>
      <c r="M95" s="753">
        <v>462.24</v>
      </c>
    </row>
    <row r="96" spans="1:13" ht="14.4" customHeight="1" x14ac:dyDescent="0.3">
      <c r="A96" s="747" t="s">
        <v>599</v>
      </c>
      <c r="B96" s="748" t="s">
        <v>1760</v>
      </c>
      <c r="C96" s="748" t="s">
        <v>1763</v>
      </c>
      <c r="D96" s="748" t="s">
        <v>959</v>
      </c>
      <c r="E96" s="748" t="s">
        <v>1764</v>
      </c>
      <c r="F96" s="752">
        <v>1</v>
      </c>
      <c r="G96" s="752">
        <v>817.74</v>
      </c>
      <c r="H96" s="766">
        <v>1</v>
      </c>
      <c r="I96" s="752"/>
      <c r="J96" s="752"/>
      <c r="K96" s="766">
        <v>0</v>
      </c>
      <c r="L96" s="752">
        <v>1</v>
      </c>
      <c r="M96" s="753">
        <v>817.74</v>
      </c>
    </row>
    <row r="97" spans="1:13" ht="14.4" customHeight="1" x14ac:dyDescent="0.3">
      <c r="A97" s="747" t="s">
        <v>599</v>
      </c>
      <c r="B97" s="748" t="s">
        <v>1760</v>
      </c>
      <c r="C97" s="748" t="s">
        <v>1765</v>
      </c>
      <c r="D97" s="748" t="s">
        <v>1766</v>
      </c>
      <c r="E97" s="748" t="s">
        <v>1762</v>
      </c>
      <c r="F97" s="752"/>
      <c r="G97" s="752"/>
      <c r="H97" s="766">
        <v>0</v>
      </c>
      <c r="I97" s="752">
        <v>10</v>
      </c>
      <c r="J97" s="752">
        <v>875.2</v>
      </c>
      <c r="K97" s="766">
        <v>1</v>
      </c>
      <c r="L97" s="752">
        <v>10</v>
      </c>
      <c r="M97" s="753">
        <v>875.2</v>
      </c>
    </row>
    <row r="98" spans="1:13" ht="14.4" customHeight="1" x14ac:dyDescent="0.3">
      <c r="A98" s="747" t="s">
        <v>599</v>
      </c>
      <c r="B98" s="748" t="s">
        <v>1767</v>
      </c>
      <c r="C98" s="748" t="s">
        <v>1768</v>
      </c>
      <c r="D98" s="748" t="s">
        <v>1769</v>
      </c>
      <c r="E98" s="748" t="s">
        <v>1770</v>
      </c>
      <c r="F98" s="752"/>
      <c r="G98" s="752"/>
      <c r="H98" s="766">
        <v>0</v>
      </c>
      <c r="I98" s="752">
        <v>13</v>
      </c>
      <c r="J98" s="752">
        <v>489.78000000000009</v>
      </c>
      <c r="K98" s="766">
        <v>1</v>
      </c>
      <c r="L98" s="752">
        <v>13</v>
      </c>
      <c r="M98" s="753">
        <v>489.78000000000009</v>
      </c>
    </row>
    <row r="99" spans="1:13" ht="14.4" customHeight="1" x14ac:dyDescent="0.3">
      <c r="A99" s="747" t="s">
        <v>599</v>
      </c>
      <c r="B99" s="748" t="s">
        <v>1771</v>
      </c>
      <c r="C99" s="748" t="s">
        <v>1772</v>
      </c>
      <c r="D99" s="748" t="s">
        <v>1773</v>
      </c>
      <c r="E99" s="748" t="s">
        <v>1774</v>
      </c>
      <c r="F99" s="752"/>
      <c r="G99" s="752"/>
      <c r="H99" s="766">
        <v>0</v>
      </c>
      <c r="I99" s="752">
        <v>24</v>
      </c>
      <c r="J99" s="752">
        <v>803.28</v>
      </c>
      <c r="K99" s="766">
        <v>1</v>
      </c>
      <c r="L99" s="752">
        <v>24</v>
      </c>
      <c r="M99" s="753">
        <v>803.28</v>
      </c>
    </row>
    <row r="100" spans="1:13" ht="14.4" customHeight="1" x14ac:dyDescent="0.3">
      <c r="A100" s="747" t="s">
        <v>599</v>
      </c>
      <c r="B100" s="748" t="s">
        <v>1771</v>
      </c>
      <c r="C100" s="748" t="s">
        <v>1775</v>
      </c>
      <c r="D100" s="748" t="s">
        <v>1776</v>
      </c>
      <c r="E100" s="748" t="s">
        <v>1777</v>
      </c>
      <c r="F100" s="752"/>
      <c r="G100" s="752"/>
      <c r="H100" s="766">
        <v>0</v>
      </c>
      <c r="I100" s="752">
        <v>12</v>
      </c>
      <c r="J100" s="752">
        <v>609.78000000000009</v>
      </c>
      <c r="K100" s="766">
        <v>1</v>
      </c>
      <c r="L100" s="752">
        <v>12</v>
      </c>
      <c r="M100" s="753">
        <v>609.78000000000009</v>
      </c>
    </row>
    <row r="101" spans="1:13" ht="14.4" customHeight="1" x14ac:dyDescent="0.3">
      <c r="A101" s="747" t="s">
        <v>599</v>
      </c>
      <c r="B101" s="748" t="s">
        <v>1771</v>
      </c>
      <c r="C101" s="748" t="s">
        <v>1778</v>
      </c>
      <c r="D101" s="748" t="s">
        <v>1776</v>
      </c>
      <c r="E101" s="748" t="s">
        <v>1779</v>
      </c>
      <c r="F101" s="752"/>
      <c r="G101" s="752"/>
      <c r="H101" s="766">
        <v>0</v>
      </c>
      <c r="I101" s="752">
        <v>40</v>
      </c>
      <c r="J101" s="752">
        <v>2027.6999999999998</v>
      </c>
      <c r="K101" s="766">
        <v>1</v>
      </c>
      <c r="L101" s="752">
        <v>40</v>
      </c>
      <c r="M101" s="753">
        <v>2027.6999999999998</v>
      </c>
    </row>
    <row r="102" spans="1:13" ht="14.4" customHeight="1" x14ac:dyDescent="0.3">
      <c r="A102" s="747" t="s">
        <v>599</v>
      </c>
      <c r="B102" s="748" t="s">
        <v>1780</v>
      </c>
      <c r="C102" s="748" t="s">
        <v>1781</v>
      </c>
      <c r="D102" s="748" t="s">
        <v>1782</v>
      </c>
      <c r="E102" s="748" t="s">
        <v>1783</v>
      </c>
      <c r="F102" s="752"/>
      <c r="G102" s="752"/>
      <c r="H102" s="766">
        <v>0</v>
      </c>
      <c r="I102" s="752">
        <v>4</v>
      </c>
      <c r="J102" s="752">
        <v>902</v>
      </c>
      <c r="K102" s="766">
        <v>1</v>
      </c>
      <c r="L102" s="752">
        <v>4</v>
      </c>
      <c r="M102" s="753">
        <v>902</v>
      </c>
    </row>
    <row r="103" spans="1:13" ht="14.4" customHeight="1" x14ac:dyDescent="0.3">
      <c r="A103" s="747" t="s">
        <v>599</v>
      </c>
      <c r="B103" s="748" t="s">
        <v>1784</v>
      </c>
      <c r="C103" s="748" t="s">
        <v>1785</v>
      </c>
      <c r="D103" s="748" t="s">
        <v>950</v>
      </c>
      <c r="E103" s="748" t="s">
        <v>951</v>
      </c>
      <c r="F103" s="752">
        <v>1</v>
      </c>
      <c r="G103" s="752">
        <v>899.97000000000025</v>
      </c>
      <c r="H103" s="766">
        <v>1</v>
      </c>
      <c r="I103" s="752"/>
      <c r="J103" s="752"/>
      <c r="K103" s="766">
        <v>0</v>
      </c>
      <c r="L103" s="752">
        <v>1</v>
      </c>
      <c r="M103" s="753">
        <v>899.97000000000025</v>
      </c>
    </row>
    <row r="104" spans="1:13" ht="14.4" customHeight="1" x14ac:dyDescent="0.3">
      <c r="A104" s="747" t="s">
        <v>599</v>
      </c>
      <c r="B104" s="748" t="s">
        <v>1786</v>
      </c>
      <c r="C104" s="748" t="s">
        <v>1787</v>
      </c>
      <c r="D104" s="748" t="s">
        <v>920</v>
      </c>
      <c r="E104" s="748" t="s">
        <v>1788</v>
      </c>
      <c r="F104" s="752"/>
      <c r="G104" s="752"/>
      <c r="H104" s="766">
        <v>0</v>
      </c>
      <c r="I104" s="752">
        <v>1</v>
      </c>
      <c r="J104" s="752">
        <v>166.91</v>
      </c>
      <c r="K104" s="766">
        <v>1</v>
      </c>
      <c r="L104" s="752">
        <v>1</v>
      </c>
      <c r="M104" s="753">
        <v>166.91</v>
      </c>
    </row>
    <row r="105" spans="1:13" ht="14.4" customHeight="1" x14ac:dyDescent="0.3">
      <c r="A105" s="747" t="s">
        <v>599</v>
      </c>
      <c r="B105" s="748" t="s">
        <v>1789</v>
      </c>
      <c r="C105" s="748" t="s">
        <v>1790</v>
      </c>
      <c r="D105" s="748" t="s">
        <v>1791</v>
      </c>
      <c r="E105" s="748" t="s">
        <v>1792</v>
      </c>
      <c r="F105" s="752"/>
      <c r="G105" s="752"/>
      <c r="H105" s="766">
        <v>0</v>
      </c>
      <c r="I105" s="752">
        <v>8</v>
      </c>
      <c r="J105" s="752">
        <v>72.919999999999987</v>
      </c>
      <c r="K105" s="766">
        <v>1</v>
      </c>
      <c r="L105" s="752">
        <v>8</v>
      </c>
      <c r="M105" s="753">
        <v>72.919999999999987</v>
      </c>
    </row>
    <row r="106" spans="1:13" ht="14.4" customHeight="1" x14ac:dyDescent="0.3">
      <c r="A106" s="747" t="s">
        <v>599</v>
      </c>
      <c r="B106" s="748" t="s">
        <v>1793</v>
      </c>
      <c r="C106" s="748" t="s">
        <v>1794</v>
      </c>
      <c r="D106" s="748" t="s">
        <v>1795</v>
      </c>
      <c r="E106" s="748" t="s">
        <v>1796</v>
      </c>
      <c r="F106" s="752"/>
      <c r="G106" s="752"/>
      <c r="H106" s="766">
        <v>0</v>
      </c>
      <c r="I106" s="752">
        <v>25</v>
      </c>
      <c r="J106" s="752">
        <v>1683</v>
      </c>
      <c r="K106" s="766">
        <v>1</v>
      </c>
      <c r="L106" s="752">
        <v>25</v>
      </c>
      <c r="M106" s="753">
        <v>1683</v>
      </c>
    </row>
    <row r="107" spans="1:13" ht="14.4" customHeight="1" x14ac:dyDescent="0.3">
      <c r="A107" s="747" t="s">
        <v>599</v>
      </c>
      <c r="B107" s="748" t="s">
        <v>1797</v>
      </c>
      <c r="C107" s="748" t="s">
        <v>1798</v>
      </c>
      <c r="D107" s="748" t="s">
        <v>1060</v>
      </c>
      <c r="E107" s="748" t="s">
        <v>1799</v>
      </c>
      <c r="F107" s="752"/>
      <c r="G107" s="752"/>
      <c r="H107" s="766">
        <v>0</v>
      </c>
      <c r="I107" s="752">
        <v>5</v>
      </c>
      <c r="J107" s="752">
        <v>227.45000000000002</v>
      </c>
      <c r="K107" s="766">
        <v>1</v>
      </c>
      <c r="L107" s="752">
        <v>5</v>
      </c>
      <c r="M107" s="753">
        <v>227.45000000000002</v>
      </c>
    </row>
    <row r="108" spans="1:13" ht="14.4" customHeight="1" x14ac:dyDescent="0.3">
      <c r="A108" s="747" t="s">
        <v>599</v>
      </c>
      <c r="B108" s="748" t="s">
        <v>1800</v>
      </c>
      <c r="C108" s="748" t="s">
        <v>1801</v>
      </c>
      <c r="D108" s="748" t="s">
        <v>705</v>
      </c>
      <c r="E108" s="748" t="s">
        <v>1687</v>
      </c>
      <c r="F108" s="752"/>
      <c r="G108" s="752"/>
      <c r="H108" s="766">
        <v>0</v>
      </c>
      <c r="I108" s="752">
        <v>6</v>
      </c>
      <c r="J108" s="752">
        <v>162.55999999999997</v>
      </c>
      <c r="K108" s="766">
        <v>1</v>
      </c>
      <c r="L108" s="752">
        <v>6</v>
      </c>
      <c r="M108" s="753">
        <v>162.55999999999997</v>
      </c>
    </row>
    <row r="109" spans="1:13" ht="14.4" customHeight="1" x14ac:dyDescent="0.3">
      <c r="A109" s="747" t="s">
        <v>599</v>
      </c>
      <c r="B109" s="748" t="s">
        <v>1802</v>
      </c>
      <c r="C109" s="748" t="s">
        <v>1803</v>
      </c>
      <c r="D109" s="748" t="s">
        <v>1037</v>
      </c>
      <c r="E109" s="748" t="s">
        <v>1804</v>
      </c>
      <c r="F109" s="752"/>
      <c r="G109" s="752"/>
      <c r="H109" s="766">
        <v>0</v>
      </c>
      <c r="I109" s="752">
        <v>3</v>
      </c>
      <c r="J109" s="752">
        <v>149.45999999999989</v>
      </c>
      <c r="K109" s="766">
        <v>1</v>
      </c>
      <c r="L109" s="752">
        <v>3</v>
      </c>
      <c r="M109" s="753">
        <v>149.45999999999989</v>
      </c>
    </row>
    <row r="110" spans="1:13" ht="14.4" customHeight="1" x14ac:dyDescent="0.3">
      <c r="A110" s="747" t="s">
        <v>599</v>
      </c>
      <c r="B110" s="748" t="s">
        <v>1802</v>
      </c>
      <c r="C110" s="748" t="s">
        <v>1805</v>
      </c>
      <c r="D110" s="748" t="s">
        <v>1806</v>
      </c>
      <c r="E110" s="748" t="s">
        <v>1807</v>
      </c>
      <c r="F110" s="752"/>
      <c r="G110" s="752"/>
      <c r="H110" s="766">
        <v>0</v>
      </c>
      <c r="I110" s="752">
        <v>11</v>
      </c>
      <c r="J110" s="752">
        <v>893.2</v>
      </c>
      <c r="K110" s="766">
        <v>1</v>
      </c>
      <c r="L110" s="752">
        <v>11</v>
      </c>
      <c r="M110" s="753">
        <v>893.2</v>
      </c>
    </row>
    <row r="111" spans="1:13" ht="14.4" customHeight="1" x14ac:dyDescent="0.3">
      <c r="A111" s="747" t="s">
        <v>599</v>
      </c>
      <c r="B111" s="748" t="s">
        <v>1808</v>
      </c>
      <c r="C111" s="748" t="s">
        <v>1809</v>
      </c>
      <c r="D111" s="748" t="s">
        <v>802</v>
      </c>
      <c r="E111" s="748" t="s">
        <v>1810</v>
      </c>
      <c r="F111" s="752"/>
      <c r="G111" s="752"/>
      <c r="H111" s="766">
        <v>0</v>
      </c>
      <c r="I111" s="752">
        <v>1</v>
      </c>
      <c r="J111" s="752">
        <v>311.04000000000008</v>
      </c>
      <c r="K111" s="766">
        <v>1</v>
      </c>
      <c r="L111" s="752">
        <v>1</v>
      </c>
      <c r="M111" s="753">
        <v>311.04000000000008</v>
      </c>
    </row>
    <row r="112" spans="1:13" ht="14.4" customHeight="1" x14ac:dyDescent="0.3">
      <c r="A112" s="747" t="s">
        <v>599</v>
      </c>
      <c r="B112" s="748" t="s">
        <v>1811</v>
      </c>
      <c r="C112" s="748" t="s">
        <v>1812</v>
      </c>
      <c r="D112" s="748" t="s">
        <v>917</v>
      </c>
      <c r="E112" s="748" t="s">
        <v>1813</v>
      </c>
      <c r="F112" s="752"/>
      <c r="G112" s="752"/>
      <c r="H112" s="766">
        <v>0</v>
      </c>
      <c r="I112" s="752">
        <v>2</v>
      </c>
      <c r="J112" s="752">
        <v>80.300000000000011</v>
      </c>
      <c r="K112" s="766">
        <v>1</v>
      </c>
      <c r="L112" s="752">
        <v>2</v>
      </c>
      <c r="M112" s="753">
        <v>80.300000000000011</v>
      </c>
    </row>
    <row r="113" spans="1:13" ht="14.4" customHeight="1" x14ac:dyDescent="0.3">
      <c r="A113" s="747" t="s">
        <v>599</v>
      </c>
      <c r="B113" s="748" t="s">
        <v>1811</v>
      </c>
      <c r="C113" s="748" t="s">
        <v>1814</v>
      </c>
      <c r="D113" s="748" t="s">
        <v>917</v>
      </c>
      <c r="E113" s="748" t="s">
        <v>1815</v>
      </c>
      <c r="F113" s="752"/>
      <c r="G113" s="752"/>
      <c r="H113" s="766">
        <v>0</v>
      </c>
      <c r="I113" s="752">
        <v>15</v>
      </c>
      <c r="J113" s="752">
        <v>1156.49</v>
      </c>
      <c r="K113" s="766">
        <v>1</v>
      </c>
      <c r="L113" s="752">
        <v>15</v>
      </c>
      <c r="M113" s="753">
        <v>1156.49</v>
      </c>
    </row>
    <row r="114" spans="1:13" ht="14.4" customHeight="1" x14ac:dyDescent="0.3">
      <c r="A114" s="747" t="s">
        <v>599</v>
      </c>
      <c r="B114" s="748" t="s">
        <v>1816</v>
      </c>
      <c r="C114" s="748" t="s">
        <v>1817</v>
      </c>
      <c r="D114" s="748" t="s">
        <v>1818</v>
      </c>
      <c r="E114" s="748" t="s">
        <v>1819</v>
      </c>
      <c r="F114" s="752"/>
      <c r="G114" s="752"/>
      <c r="H114" s="766">
        <v>0</v>
      </c>
      <c r="I114" s="752">
        <v>5</v>
      </c>
      <c r="J114" s="752">
        <v>196.55002635145325</v>
      </c>
      <c r="K114" s="766">
        <v>1</v>
      </c>
      <c r="L114" s="752">
        <v>5</v>
      </c>
      <c r="M114" s="753">
        <v>196.55002635145325</v>
      </c>
    </row>
    <row r="115" spans="1:13" ht="14.4" customHeight="1" x14ac:dyDescent="0.3">
      <c r="A115" s="747" t="s">
        <v>599</v>
      </c>
      <c r="B115" s="748" t="s">
        <v>1820</v>
      </c>
      <c r="C115" s="748" t="s">
        <v>1821</v>
      </c>
      <c r="D115" s="748" t="s">
        <v>1058</v>
      </c>
      <c r="E115" s="748" t="s">
        <v>1822</v>
      </c>
      <c r="F115" s="752"/>
      <c r="G115" s="752"/>
      <c r="H115" s="766">
        <v>0</v>
      </c>
      <c r="I115" s="752">
        <v>3</v>
      </c>
      <c r="J115" s="752">
        <v>225.01000000000005</v>
      </c>
      <c r="K115" s="766">
        <v>1</v>
      </c>
      <c r="L115" s="752">
        <v>3</v>
      </c>
      <c r="M115" s="753">
        <v>225.01000000000005</v>
      </c>
    </row>
    <row r="116" spans="1:13" ht="14.4" customHeight="1" x14ac:dyDescent="0.3">
      <c r="A116" s="747" t="s">
        <v>599</v>
      </c>
      <c r="B116" s="748" t="s">
        <v>1823</v>
      </c>
      <c r="C116" s="748" t="s">
        <v>1824</v>
      </c>
      <c r="D116" s="748" t="s">
        <v>1084</v>
      </c>
      <c r="E116" s="748" t="s">
        <v>1825</v>
      </c>
      <c r="F116" s="752"/>
      <c r="G116" s="752"/>
      <c r="H116" s="766">
        <v>0</v>
      </c>
      <c r="I116" s="752">
        <v>2</v>
      </c>
      <c r="J116" s="752">
        <v>391.98</v>
      </c>
      <c r="K116" s="766">
        <v>1</v>
      </c>
      <c r="L116" s="752">
        <v>2</v>
      </c>
      <c r="M116" s="753">
        <v>391.98</v>
      </c>
    </row>
    <row r="117" spans="1:13" ht="14.4" customHeight="1" x14ac:dyDescent="0.3">
      <c r="A117" s="747" t="s">
        <v>599</v>
      </c>
      <c r="B117" s="748" t="s">
        <v>1823</v>
      </c>
      <c r="C117" s="748" t="s">
        <v>1826</v>
      </c>
      <c r="D117" s="748" t="s">
        <v>1077</v>
      </c>
      <c r="E117" s="748" t="s">
        <v>1078</v>
      </c>
      <c r="F117" s="752"/>
      <c r="G117" s="752"/>
      <c r="H117" s="766">
        <v>0</v>
      </c>
      <c r="I117" s="752">
        <v>5</v>
      </c>
      <c r="J117" s="752">
        <v>205.94999999999996</v>
      </c>
      <c r="K117" s="766">
        <v>1</v>
      </c>
      <c r="L117" s="752">
        <v>5</v>
      </c>
      <c r="M117" s="753">
        <v>205.94999999999996</v>
      </c>
    </row>
    <row r="118" spans="1:13" ht="14.4" customHeight="1" x14ac:dyDescent="0.3">
      <c r="A118" s="747" t="s">
        <v>599</v>
      </c>
      <c r="B118" s="748" t="s">
        <v>1823</v>
      </c>
      <c r="C118" s="748" t="s">
        <v>1827</v>
      </c>
      <c r="D118" s="748" t="s">
        <v>1079</v>
      </c>
      <c r="E118" s="748" t="s">
        <v>1078</v>
      </c>
      <c r="F118" s="752"/>
      <c r="G118" s="752"/>
      <c r="H118" s="766">
        <v>0</v>
      </c>
      <c r="I118" s="752">
        <v>5</v>
      </c>
      <c r="J118" s="752">
        <v>205.95</v>
      </c>
      <c r="K118" s="766">
        <v>1</v>
      </c>
      <c r="L118" s="752">
        <v>5</v>
      </c>
      <c r="M118" s="753">
        <v>205.95</v>
      </c>
    </row>
    <row r="119" spans="1:13" ht="14.4" customHeight="1" x14ac:dyDescent="0.3">
      <c r="A119" s="747" t="s">
        <v>599</v>
      </c>
      <c r="B119" s="748" t="s">
        <v>1823</v>
      </c>
      <c r="C119" s="748" t="s">
        <v>1828</v>
      </c>
      <c r="D119" s="748" t="s">
        <v>1080</v>
      </c>
      <c r="E119" s="748" t="s">
        <v>1829</v>
      </c>
      <c r="F119" s="752"/>
      <c r="G119" s="752"/>
      <c r="H119" s="766">
        <v>0</v>
      </c>
      <c r="I119" s="752">
        <v>4</v>
      </c>
      <c r="J119" s="752">
        <v>447.80000000000007</v>
      </c>
      <c r="K119" s="766">
        <v>1</v>
      </c>
      <c r="L119" s="752">
        <v>4</v>
      </c>
      <c r="M119" s="753">
        <v>447.80000000000007</v>
      </c>
    </row>
    <row r="120" spans="1:13" ht="14.4" customHeight="1" x14ac:dyDescent="0.3">
      <c r="A120" s="747" t="s">
        <v>599</v>
      </c>
      <c r="B120" s="748" t="s">
        <v>1823</v>
      </c>
      <c r="C120" s="748" t="s">
        <v>1830</v>
      </c>
      <c r="D120" s="748" t="s">
        <v>1075</v>
      </c>
      <c r="E120" s="748" t="s">
        <v>1076</v>
      </c>
      <c r="F120" s="752"/>
      <c r="G120" s="752"/>
      <c r="H120" s="766">
        <v>0</v>
      </c>
      <c r="I120" s="752">
        <v>4</v>
      </c>
      <c r="J120" s="752">
        <v>654.67999999999995</v>
      </c>
      <c r="K120" s="766">
        <v>1</v>
      </c>
      <c r="L120" s="752">
        <v>4</v>
      </c>
      <c r="M120" s="753">
        <v>654.67999999999995</v>
      </c>
    </row>
    <row r="121" spans="1:13" ht="14.4" customHeight="1" x14ac:dyDescent="0.3">
      <c r="A121" s="747" t="s">
        <v>599</v>
      </c>
      <c r="B121" s="748" t="s">
        <v>1823</v>
      </c>
      <c r="C121" s="748" t="s">
        <v>1831</v>
      </c>
      <c r="D121" s="748" t="s">
        <v>1082</v>
      </c>
      <c r="E121" s="748" t="s">
        <v>1078</v>
      </c>
      <c r="F121" s="752"/>
      <c r="G121" s="752"/>
      <c r="H121" s="766">
        <v>0</v>
      </c>
      <c r="I121" s="752">
        <v>4</v>
      </c>
      <c r="J121" s="752">
        <v>122.68000000000004</v>
      </c>
      <c r="K121" s="766">
        <v>1</v>
      </c>
      <c r="L121" s="752">
        <v>4</v>
      </c>
      <c r="M121" s="753">
        <v>122.68000000000004</v>
      </c>
    </row>
    <row r="122" spans="1:13" ht="14.4" customHeight="1" x14ac:dyDescent="0.3">
      <c r="A122" s="747" t="s">
        <v>604</v>
      </c>
      <c r="B122" s="748" t="s">
        <v>1793</v>
      </c>
      <c r="C122" s="748" t="s">
        <v>1794</v>
      </c>
      <c r="D122" s="748" t="s">
        <v>1795</v>
      </c>
      <c r="E122" s="748" t="s">
        <v>1796</v>
      </c>
      <c r="F122" s="752"/>
      <c r="G122" s="752"/>
      <c r="H122" s="766">
        <v>0</v>
      </c>
      <c r="I122" s="752">
        <v>4</v>
      </c>
      <c r="J122" s="752">
        <v>269.27999999999997</v>
      </c>
      <c r="K122" s="766">
        <v>1</v>
      </c>
      <c r="L122" s="752">
        <v>4</v>
      </c>
      <c r="M122" s="753">
        <v>269.27999999999997</v>
      </c>
    </row>
    <row r="123" spans="1:13" ht="14.4" customHeight="1" x14ac:dyDescent="0.3">
      <c r="A123" s="747" t="s">
        <v>607</v>
      </c>
      <c r="B123" s="748" t="s">
        <v>1512</v>
      </c>
      <c r="C123" s="748" t="s">
        <v>1513</v>
      </c>
      <c r="D123" s="748" t="s">
        <v>719</v>
      </c>
      <c r="E123" s="748" t="s">
        <v>1514</v>
      </c>
      <c r="F123" s="752"/>
      <c r="G123" s="752"/>
      <c r="H123" s="766">
        <v>0</v>
      </c>
      <c r="I123" s="752">
        <v>500</v>
      </c>
      <c r="J123" s="752">
        <v>8290.8499999999985</v>
      </c>
      <c r="K123" s="766">
        <v>1</v>
      </c>
      <c r="L123" s="752">
        <v>500</v>
      </c>
      <c r="M123" s="753">
        <v>8290.8499999999985</v>
      </c>
    </row>
    <row r="124" spans="1:13" ht="14.4" customHeight="1" x14ac:dyDescent="0.3">
      <c r="A124" s="747" t="s">
        <v>607</v>
      </c>
      <c r="B124" s="748" t="s">
        <v>1832</v>
      </c>
      <c r="C124" s="748" t="s">
        <v>1833</v>
      </c>
      <c r="D124" s="748" t="s">
        <v>1834</v>
      </c>
      <c r="E124" s="748" t="s">
        <v>1835</v>
      </c>
      <c r="F124" s="752"/>
      <c r="G124" s="752"/>
      <c r="H124" s="766">
        <v>0</v>
      </c>
      <c r="I124" s="752">
        <v>7</v>
      </c>
      <c r="J124" s="752">
        <v>1917.3000000000002</v>
      </c>
      <c r="K124" s="766">
        <v>1</v>
      </c>
      <c r="L124" s="752">
        <v>7</v>
      </c>
      <c r="M124" s="753">
        <v>1917.3000000000002</v>
      </c>
    </row>
    <row r="125" spans="1:13" ht="14.4" customHeight="1" x14ac:dyDescent="0.3">
      <c r="A125" s="747" t="s">
        <v>607</v>
      </c>
      <c r="B125" s="748" t="s">
        <v>1522</v>
      </c>
      <c r="C125" s="748" t="s">
        <v>1836</v>
      </c>
      <c r="D125" s="748" t="s">
        <v>754</v>
      </c>
      <c r="E125" s="748" t="s">
        <v>1837</v>
      </c>
      <c r="F125" s="752"/>
      <c r="G125" s="752"/>
      <c r="H125" s="766">
        <v>0</v>
      </c>
      <c r="I125" s="752">
        <v>6</v>
      </c>
      <c r="J125" s="752">
        <v>311.76000280903645</v>
      </c>
      <c r="K125" s="766">
        <v>1</v>
      </c>
      <c r="L125" s="752">
        <v>6</v>
      </c>
      <c r="M125" s="753">
        <v>311.76000280903645</v>
      </c>
    </row>
    <row r="126" spans="1:13" ht="14.4" customHeight="1" x14ac:dyDescent="0.3">
      <c r="A126" s="747" t="s">
        <v>607</v>
      </c>
      <c r="B126" s="748" t="s">
        <v>1525</v>
      </c>
      <c r="C126" s="748" t="s">
        <v>1526</v>
      </c>
      <c r="D126" s="748" t="s">
        <v>1527</v>
      </c>
      <c r="E126" s="748" t="s">
        <v>1528</v>
      </c>
      <c r="F126" s="752"/>
      <c r="G126" s="752"/>
      <c r="H126" s="766">
        <v>0</v>
      </c>
      <c r="I126" s="752">
        <v>13</v>
      </c>
      <c r="J126" s="752">
        <v>5289.7900000000009</v>
      </c>
      <c r="K126" s="766">
        <v>1</v>
      </c>
      <c r="L126" s="752">
        <v>13</v>
      </c>
      <c r="M126" s="753">
        <v>5289.7900000000009</v>
      </c>
    </row>
    <row r="127" spans="1:13" ht="14.4" customHeight="1" x14ac:dyDescent="0.3">
      <c r="A127" s="747" t="s">
        <v>607</v>
      </c>
      <c r="B127" s="748" t="s">
        <v>1541</v>
      </c>
      <c r="C127" s="748" t="s">
        <v>1838</v>
      </c>
      <c r="D127" s="748" t="s">
        <v>814</v>
      </c>
      <c r="E127" s="748" t="s">
        <v>1839</v>
      </c>
      <c r="F127" s="752"/>
      <c r="G127" s="752"/>
      <c r="H127" s="766">
        <v>0</v>
      </c>
      <c r="I127" s="752">
        <v>1</v>
      </c>
      <c r="J127" s="752">
        <v>1106.26</v>
      </c>
      <c r="K127" s="766">
        <v>1</v>
      </c>
      <c r="L127" s="752">
        <v>1</v>
      </c>
      <c r="M127" s="753">
        <v>1106.26</v>
      </c>
    </row>
    <row r="128" spans="1:13" ht="14.4" customHeight="1" x14ac:dyDescent="0.3">
      <c r="A128" s="747" t="s">
        <v>607</v>
      </c>
      <c r="B128" s="748" t="s">
        <v>1541</v>
      </c>
      <c r="C128" s="748" t="s">
        <v>1546</v>
      </c>
      <c r="D128" s="748" t="s">
        <v>808</v>
      </c>
      <c r="E128" s="748" t="s">
        <v>1547</v>
      </c>
      <c r="F128" s="752"/>
      <c r="G128" s="752"/>
      <c r="H128" s="766">
        <v>0</v>
      </c>
      <c r="I128" s="752">
        <v>7</v>
      </c>
      <c r="J128" s="752">
        <v>5048.4000000000015</v>
      </c>
      <c r="K128" s="766">
        <v>1</v>
      </c>
      <c r="L128" s="752">
        <v>7</v>
      </c>
      <c r="M128" s="753">
        <v>5048.4000000000015</v>
      </c>
    </row>
    <row r="129" spans="1:13" ht="14.4" customHeight="1" x14ac:dyDescent="0.3">
      <c r="A129" s="747" t="s">
        <v>607</v>
      </c>
      <c r="B129" s="748" t="s">
        <v>1541</v>
      </c>
      <c r="C129" s="748" t="s">
        <v>1548</v>
      </c>
      <c r="D129" s="748" t="s">
        <v>808</v>
      </c>
      <c r="E129" s="748" t="s">
        <v>1549</v>
      </c>
      <c r="F129" s="752"/>
      <c r="G129" s="752"/>
      <c r="H129" s="766">
        <v>0</v>
      </c>
      <c r="I129" s="752">
        <v>77</v>
      </c>
      <c r="J129" s="752">
        <v>20932.450000000004</v>
      </c>
      <c r="K129" s="766">
        <v>1</v>
      </c>
      <c r="L129" s="752">
        <v>77</v>
      </c>
      <c r="M129" s="753">
        <v>20932.450000000004</v>
      </c>
    </row>
    <row r="130" spans="1:13" ht="14.4" customHeight="1" x14ac:dyDescent="0.3">
      <c r="A130" s="747" t="s">
        <v>607</v>
      </c>
      <c r="B130" s="748" t="s">
        <v>1541</v>
      </c>
      <c r="C130" s="748" t="s">
        <v>1550</v>
      </c>
      <c r="D130" s="748" t="s">
        <v>808</v>
      </c>
      <c r="E130" s="748" t="s">
        <v>1551</v>
      </c>
      <c r="F130" s="752"/>
      <c r="G130" s="752"/>
      <c r="H130" s="766">
        <v>0</v>
      </c>
      <c r="I130" s="752">
        <v>11</v>
      </c>
      <c r="J130" s="752">
        <v>6937.26</v>
      </c>
      <c r="K130" s="766">
        <v>1</v>
      </c>
      <c r="L130" s="752">
        <v>11</v>
      </c>
      <c r="M130" s="753">
        <v>6937.26</v>
      </c>
    </row>
    <row r="131" spans="1:13" ht="14.4" customHeight="1" x14ac:dyDescent="0.3">
      <c r="A131" s="747" t="s">
        <v>607</v>
      </c>
      <c r="B131" s="748" t="s">
        <v>1541</v>
      </c>
      <c r="C131" s="748" t="s">
        <v>1554</v>
      </c>
      <c r="D131" s="748" t="s">
        <v>808</v>
      </c>
      <c r="E131" s="748" t="s">
        <v>1555</v>
      </c>
      <c r="F131" s="752"/>
      <c r="G131" s="752"/>
      <c r="H131" s="766">
        <v>0</v>
      </c>
      <c r="I131" s="752">
        <v>52</v>
      </c>
      <c r="J131" s="752">
        <v>21265.4</v>
      </c>
      <c r="K131" s="766">
        <v>1</v>
      </c>
      <c r="L131" s="752">
        <v>52</v>
      </c>
      <c r="M131" s="753">
        <v>21265.4</v>
      </c>
    </row>
    <row r="132" spans="1:13" ht="14.4" customHeight="1" x14ac:dyDescent="0.3">
      <c r="A132" s="747" t="s">
        <v>607</v>
      </c>
      <c r="B132" s="748" t="s">
        <v>1556</v>
      </c>
      <c r="C132" s="748" t="s">
        <v>1560</v>
      </c>
      <c r="D132" s="748" t="s">
        <v>1558</v>
      </c>
      <c r="E132" s="748" t="s">
        <v>1561</v>
      </c>
      <c r="F132" s="752"/>
      <c r="G132" s="752"/>
      <c r="H132" s="766">
        <v>0</v>
      </c>
      <c r="I132" s="752">
        <v>2</v>
      </c>
      <c r="J132" s="752">
        <v>278.25</v>
      </c>
      <c r="K132" s="766">
        <v>1</v>
      </c>
      <c r="L132" s="752">
        <v>2</v>
      </c>
      <c r="M132" s="753">
        <v>278.25</v>
      </c>
    </row>
    <row r="133" spans="1:13" ht="14.4" customHeight="1" x14ac:dyDescent="0.3">
      <c r="A133" s="747" t="s">
        <v>607</v>
      </c>
      <c r="B133" s="748" t="s">
        <v>1840</v>
      </c>
      <c r="C133" s="748" t="s">
        <v>1841</v>
      </c>
      <c r="D133" s="748" t="s">
        <v>1842</v>
      </c>
      <c r="E133" s="748" t="s">
        <v>1843</v>
      </c>
      <c r="F133" s="752"/>
      <c r="G133" s="752"/>
      <c r="H133" s="766">
        <v>0</v>
      </c>
      <c r="I133" s="752">
        <v>8</v>
      </c>
      <c r="J133" s="752">
        <v>247171.66999999998</v>
      </c>
      <c r="K133" s="766">
        <v>1</v>
      </c>
      <c r="L133" s="752">
        <v>8</v>
      </c>
      <c r="M133" s="753">
        <v>247171.66999999998</v>
      </c>
    </row>
    <row r="134" spans="1:13" ht="14.4" customHeight="1" x14ac:dyDescent="0.3">
      <c r="A134" s="747" t="s">
        <v>607</v>
      </c>
      <c r="B134" s="748" t="s">
        <v>1568</v>
      </c>
      <c r="C134" s="748" t="s">
        <v>1569</v>
      </c>
      <c r="D134" s="748" t="s">
        <v>721</v>
      </c>
      <c r="E134" s="748" t="s">
        <v>1570</v>
      </c>
      <c r="F134" s="752"/>
      <c r="G134" s="752"/>
      <c r="H134" s="766">
        <v>0</v>
      </c>
      <c r="I134" s="752">
        <v>120</v>
      </c>
      <c r="J134" s="752">
        <v>15422.8</v>
      </c>
      <c r="K134" s="766">
        <v>1</v>
      </c>
      <c r="L134" s="752">
        <v>120</v>
      </c>
      <c r="M134" s="753">
        <v>15422.8</v>
      </c>
    </row>
    <row r="135" spans="1:13" ht="14.4" customHeight="1" x14ac:dyDescent="0.3">
      <c r="A135" s="747" t="s">
        <v>607</v>
      </c>
      <c r="B135" s="748" t="s">
        <v>1568</v>
      </c>
      <c r="C135" s="748" t="s">
        <v>1571</v>
      </c>
      <c r="D135" s="748" t="s">
        <v>721</v>
      </c>
      <c r="E135" s="748" t="s">
        <v>1572</v>
      </c>
      <c r="F135" s="752"/>
      <c r="G135" s="752"/>
      <c r="H135" s="766">
        <v>0</v>
      </c>
      <c r="I135" s="752">
        <v>2</v>
      </c>
      <c r="J135" s="752">
        <v>89.32</v>
      </c>
      <c r="K135" s="766">
        <v>1</v>
      </c>
      <c r="L135" s="752">
        <v>2</v>
      </c>
      <c r="M135" s="753">
        <v>89.32</v>
      </c>
    </row>
    <row r="136" spans="1:13" ht="14.4" customHeight="1" x14ac:dyDescent="0.3">
      <c r="A136" s="747" t="s">
        <v>607</v>
      </c>
      <c r="B136" s="748" t="s">
        <v>1568</v>
      </c>
      <c r="C136" s="748" t="s">
        <v>1573</v>
      </c>
      <c r="D136" s="748" t="s">
        <v>721</v>
      </c>
      <c r="E136" s="748" t="s">
        <v>1574</v>
      </c>
      <c r="F136" s="752"/>
      <c r="G136" s="752"/>
      <c r="H136" s="766">
        <v>0</v>
      </c>
      <c r="I136" s="752">
        <v>2</v>
      </c>
      <c r="J136" s="752">
        <v>179.5</v>
      </c>
      <c r="K136" s="766">
        <v>1</v>
      </c>
      <c r="L136" s="752">
        <v>2</v>
      </c>
      <c r="M136" s="753">
        <v>179.5</v>
      </c>
    </row>
    <row r="137" spans="1:13" ht="14.4" customHeight="1" x14ac:dyDescent="0.3">
      <c r="A137" s="747" t="s">
        <v>607</v>
      </c>
      <c r="B137" s="748" t="s">
        <v>1580</v>
      </c>
      <c r="C137" s="748" t="s">
        <v>1581</v>
      </c>
      <c r="D137" s="748" t="s">
        <v>820</v>
      </c>
      <c r="E137" s="748" t="s">
        <v>821</v>
      </c>
      <c r="F137" s="752"/>
      <c r="G137" s="752"/>
      <c r="H137" s="766">
        <v>0</v>
      </c>
      <c r="I137" s="752">
        <v>280</v>
      </c>
      <c r="J137" s="752">
        <v>11309.200005458861</v>
      </c>
      <c r="K137" s="766">
        <v>1</v>
      </c>
      <c r="L137" s="752">
        <v>280</v>
      </c>
      <c r="M137" s="753">
        <v>11309.200005458861</v>
      </c>
    </row>
    <row r="138" spans="1:13" ht="14.4" customHeight="1" x14ac:dyDescent="0.3">
      <c r="A138" s="747" t="s">
        <v>607</v>
      </c>
      <c r="B138" s="748" t="s">
        <v>1580</v>
      </c>
      <c r="C138" s="748" t="s">
        <v>1844</v>
      </c>
      <c r="D138" s="748" t="s">
        <v>1240</v>
      </c>
      <c r="E138" s="748" t="s">
        <v>1845</v>
      </c>
      <c r="F138" s="752">
        <v>1</v>
      </c>
      <c r="G138" s="752">
        <v>59.879999999999988</v>
      </c>
      <c r="H138" s="766">
        <v>1</v>
      </c>
      <c r="I138" s="752"/>
      <c r="J138" s="752"/>
      <c r="K138" s="766">
        <v>0</v>
      </c>
      <c r="L138" s="752">
        <v>1</v>
      </c>
      <c r="M138" s="753">
        <v>59.879999999999988</v>
      </c>
    </row>
    <row r="139" spans="1:13" ht="14.4" customHeight="1" x14ac:dyDescent="0.3">
      <c r="A139" s="747" t="s">
        <v>607</v>
      </c>
      <c r="B139" s="748" t="s">
        <v>1586</v>
      </c>
      <c r="C139" s="748" t="s">
        <v>1587</v>
      </c>
      <c r="D139" s="748" t="s">
        <v>839</v>
      </c>
      <c r="E139" s="748" t="s">
        <v>1588</v>
      </c>
      <c r="F139" s="752"/>
      <c r="G139" s="752"/>
      <c r="H139" s="766">
        <v>0</v>
      </c>
      <c r="I139" s="752">
        <v>22</v>
      </c>
      <c r="J139" s="752">
        <v>1227.8899999999999</v>
      </c>
      <c r="K139" s="766">
        <v>1</v>
      </c>
      <c r="L139" s="752">
        <v>22</v>
      </c>
      <c r="M139" s="753">
        <v>1227.8899999999999</v>
      </c>
    </row>
    <row r="140" spans="1:13" ht="14.4" customHeight="1" x14ac:dyDescent="0.3">
      <c r="A140" s="747" t="s">
        <v>607</v>
      </c>
      <c r="B140" s="748" t="s">
        <v>1593</v>
      </c>
      <c r="C140" s="748" t="s">
        <v>1594</v>
      </c>
      <c r="D140" s="748" t="s">
        <v>1035</v>
      </c>
      <c r="E140" s="748" t="s">
        <v>1595</v>
      </c>
      <c r="F140" s="752"/>
      <c r="G140" s="752"/>
      <c r="H140" s="766">
        <v>0</v>
      </c>
      <c r="I140" s="752">
        <v>4</v>
      </c>
      <c r="J140" s="752">
        <v>285.11</v>
      </c>
      <c r="K140" s="766">
        <v>1</v>
      </c>
      <c r="L140" s="752">
        <v>4</v>
      </c>
      <c r="M140" s="753">
        <v>285.11</v>
      </c>
    </row>
    <row r="141" spans="1:13" ht="14.4" customHeight="1" x14ac:dyDescent="0.3">
      <c r="A141" s="747" t="s">
        <v>607</v>
      </c>
      <c r="B141" s="748" t="s">
        <v>1593</v>
      </c>
      <c r="C141" s="748" t="s">
        <v>1846</v>
      </c>
      <c r="D141" s="748" t="s">
        <v>1597</v>
      </c>
      <c r="E141" s="748" t="s">
        <v>1847</v>
      </c>
      <c r="F141" s="752"/>
      <c r="G141" s="752"/>
      <c r="H141" s="766">
        <v>0</v>
      </c>
      <c r="I141" s="752">
        <v>1</v>
      </c>
      <c r="J141" s="752">
        <v>72.34</v>
      </c>
      <c r="K141" s="766">
        <v>1</v>
      </c>
      <c r="L141" s="752">
        <v>1</v>
      </c>
      <c r="M141" s="753">
        <v>72.34</v>
      </c>
    </row>
    <row r="142" spans="1:13" ht="14.4" customHeight="1" x14ac:dyDescent="0.3">
      <c r="A142" s="747" t="s">
        <v>607</v>
      </c>
      <c r="B142" s="748" t="s">
        <v>1593</v>
      </c>
      <c r="C142" s="748" t="s">
        <v>1599</v>
      </c>
      <c r="D142" s="748" t="s">
        <v>1597</v>
      </c>
      <c r="E142" s="748" t="s">
        <v>1600</v>
      </c>
      <c r="F142" s="752"/>
      <c r="G142" s="752"/>
      <c r="H142" s="766">
        <v>0</v>
      </c>
      <c r="I142" s="752">
        <v>4</v>
      </c>
      <c r="J142" s="752">
        <v>406.94000000000005</v>
      </c>
      <c r="K142" s="766">
        <v>1</v>
      </c>
      <c r="L142" s="752">
        <v>4</v>
      </c>
      <c r="M142" s="753">
        <v>406.94000000000005</v>
      </c>
    </row>
    <row r="143" spans="1:13" ht="14.4" customHeight="1" x14ac:dyDescent="0.3">
      <c r="A143" s="747" t="s">
        <v>607</v>
      </c>
      <c r="B143" s="748" t="s">
        <v>1593</v>
      </c>
      <c r="C143" s="748" t="s">
        <v>1604</v>
      </c>
      <c r="D143" s="748" t="s">
        <v>1597</v>
      </c>
      <c r="E143" s="748" t="s">
        <v>1605</v>
      </c>
      <c r="F143" s="752"/>
      <c r="G143" s="752"/>
      <c r="H143" s="766">
        <v>0</v>
      </c>
      <c r="I143" s="752">
        <v>2</v>
      </c>
      <c r="J143" s="752">
        <v>187.72000000000006</v>
      </c>
      <c r="K143" s="766">
        <v>1</v>
      </c>
      <c r="L143" s="752">
        <v>2</v>
      </c>
      <c r="M143" s="753">
        <v>187.72000000000006</v>
      </c>
    </row>
    <row r="144" spans="1:13" ht="14.4" customHeight="1" x14ac:dyDescent="0.3">
      <c r="A144" s="747" t="s">
        <v>607</v>
      </c>
      <c r="B144" s="748" t="s">
        <v>1612</v>
      </c>
      <c r="C144" s="748" t="s">
        <v>1848</v>
      </c>
      <c r="D144" s="748" t="s">
        <v>680</v>
      </c>
      <c r="E144" s="748" t="s">
        <v>1849</v>
      </c>
      <c r="F144" s="752"/>
      <c r="G144" s="752"/>
      <c r="H144" s="766">
        <v>0</v>
      </c>
      <c r="I144" s="752">
        <v>3</v>
      </c>
      <c r="J144" s="752">
        <v>78.439999999999984</v>
      </c>
      <c r="K144" s="766">
        <v>1</v>
      </c>
      <c r="L144" s="752">
        <v>3</v>
      </c>
      <c r="M144" s="753">
        <v>78.439999999999984</v>
      </c>
    </row>
    <row r="145" spans="1:13" ht="14.4" customHeight="1" x14ac:dyDescent="0.3">
      <c r="A145" s="747" t="s">
        <v>607</v>
      </c>
      <c r="B145" s="748" t="s">
        <v>1624</v>
      </c>
      <c r="C145" s="748" t="s">
        <v>1850</v>
      </c>
      <c r="D145" s="748" t="s">
        <v>1626</v>
      </c>
      <c r="E145" s="748" t="s">
        <v>1851</v>
      </c>
      <c r="F145" s="752"/>
      <c r="G145" s="752"/>
      <c r="H145" s="766">
        <v>0</v>
      </c>
      <c r="I145" s="752">
        <v>1</v>
      </c>
      <c r="J145" s="752">
        <v>53.97</v>
      </c>
      <c r="K145" s="766">
        <v>1</v>
      </c>
      <c r="L145" s="752">
        <v>1</v>
      </c>
      <c r="M145" s="753">
        <v>53.97</v>
      </c>
    </row>
    <row r="146" spans="1:13" ht="14.4" customHeight="1" x14ac:dyDescent="0.3">
      <c r="A146" s="747" t="s">
        <v>607</v>
      </c>
      <c r="B146" s="748" t="s">
        <v>1634</v>
      </c>
      <c r="C146" s="748" t="s">
        <v>1852</v>
      </c>
      <c r="D146" s="748" t="s">
        <v>952</v>
      </c>
      <c r="E146" s="748" t="s">
        <v>1849</v>
      </c>
      <c r="F146" s="752"/>
      <c r="G146" s="752"/>
      <c r="H146" s="766">
        <v>0</v>
      </c>
      <c r="I146" s="752">
        <v>2</v>
      </c>
      <c r="J146" s="752">
        <v>172.15999999999991</v>
      </c>
      <c r="K146" s="766">
        <v>1</v>
      </c>
      <c r="L146" s="752">
        <v>2</v>
      </c>
      <c r="M146" s="753">
        <v>172.15999999999991</v>
      </c>
    </row>
    <row r="147" spans="1:13" ht="14.4" customHeight="1" x14ac:dyDescent="0.3">
      <c r="A147" s="747" t="s">
        <v>607</v>
      </c>
      <c r="B147" s="748" t="s">
        <v>1646</v>
      </c>
      <c r="C147" s="748" t="s">
        <v>1853</v>
      </c>
      <c r="D147" s="748" t="s">
        <v>1648</v>
      </c>
      <c r="E147" s="748" t="s">
        <v>1854</v>
      </c>
      <c r="F147" s="752"/>
      <c r="G147" s="752"/>
      <c r="H147" s="766">
        <v>0</v>
      </c>
      <c r="I147" s="752">
        <v>2</v>
      </c>
      <c r="J147" s="752">
        <v>232.08999999999997</v>
      </c>
      <c r="K147" s="766">
        <v>1</v>
      </c>
      <c r="L147" s="752">
        <v>2</v>
      </c>
      <c r="M147" s="753">
        <v>232.08999999999997</v>
      </c>
    </row>
    <row r="148" spans="1:13" ht="14.4" customHeight="1" x14ac:dyDescent="0.3">
      <c r="A148" s="747" t="s">
        <v>607</v>
      </c>
      <c r="B148" s="748" t="s">
        <v>1646</v>
      </c>
      <c r="C148" s="748" t="s">
        <v>1650</v>
      </c>
      <c r="D148" s="748" t="s">
        <v>1648</v>
      </c>
      <c r="E148" s="748" t="s">
        <v>1651</v>
      </c>
      <c r="F148" s="752"/>
      <c r="G148" s="752"/>
      <c r="H148" s="766">
        <v>0</v>
      </c>
      <c r="I148" s="752">
        <v>1</v>
      </c>
      <c r="J148" s="752">
        <v>170.85000000000002</v>
      </c>
      <c r="K148" s="766">
        <v>1</v>
      </c>
      <c r="L148" s="752">
        <v>1</v>
      </c>
      <c r="M148" s="753">
        <v>170.85000000000002</v>
      </c>
    </row>
    <row r="149" spans="1:13" ht="14.4" customHeight="1" x14ac:dyDescent="0.3">
      <c r="A149" s="747" t="s">
        <v>607</v>
      </c>
      <c r="B149" s="748" t="s">
        <v>1675</v>
      </c>
      <c r="C149" s="748" t="s">
        <v>1676</v>
      </c>
      <c r="D149" s="748" t="s">
        <v>1677</v>
      </c>
      <c r="E149" s="748" t="s">
        <v>1678</v>
      </c>
      <c r="F149" s="752"/>
      <c r="G149" s="752"/>
      <c r="H149" s="766">
        <v>0</v>
      </c>
      <c r="I149" s="752">
        <v>1</v>
      </c>
      <c r="J149" s="752">
        <v>210.46</v>
      </c>
      <c r="K149" s="766">
        <v>1</v>
      </c>
      <c r="L149" s="752">
        <v>1</v>
      </c>
      <c r="M149" s="753">
        <v>210.46</v>
      </c>
    </row>
    <row r="150" spans="1:13" ht="14.4" customHeight="1" x14ac:dyDescent="0.3">
      <c r="A150" s="747" t="s">
        <v>607</v>
      </c>
      <c r="B150" s="748" t="s">
        <v>1695</v>
      </c>
      <c r="C150" s="748" t="s">
        <v>1855</v>
      </c>
      <c r="D150" s="748" t="s">
        <v>988</v>
      </c>
      <c r="E150" s="748" t="s">
        <v>1856</v>
      </c>
      <c r="F150" s="752"/>
      <c r="G150" s="752"/>
      <c r="H150" s="766">
        <v>0</v>
      </c>
      <c r="I150" s="752">
        <v>1</v>
      </c>
      <c r="J150" s="752">
        <v>165.61</v>
      </c>
      <c r="K150" s="766">
        <v>1</v>
      </c>
      <c r="L150" s="752">
        <v>1</v>
      </c>
      <c r="M150" s="753">
        <v>165.61</v>
      </c>
    </row>
    <row r="151" spans="1:13" ht="14.4" customHeight="1" x14ac:dyDescent="0.3">
      <c r="A151" s="747" t="s">
        <v>607</v>
      </c>
      <c r="B151" s="748" t="s">
        <v>1695</v>
      </c>
      <c r="C151" s="748" t="s">
        <v>1696</v>
      </c>
      <c r="D151" s="748" t="s">
        <v>988</v>
      </c>
      <c r="E151" s="748" t="s">
        <v>1697</v>
      </c>
      <c r="F151" s="752"/>
      <c r="G151" s="752"/>
      <c r="H151" s="766">
        <v>0</v>
      </c>
      <c r="I151" s="752">
        <v>4</v>
      </c>
      <c r="J151" s="752">
        <v>343.56</v>
      </c>
      <c r="K151" s="766">
        <v>1</v>
      </c>
      <c r="L151" s="752">
        <v>4</v>
      </c>
      <c r="M151" s="753">
        <v>343.56</v>
      </c>
    </row>
    <row r="152" spans="1:13" ht="14.4" customHeight="1" x14ac:dyDescent="0.3">
      <c r="A152" s="747" t="s">
        <v>607</v>
      </c>
      <c r="B152" s="748" t="s">
        <v>1695</v>
      </c>
      <c r="C152" s="748" t="s">
        <v>1857</v>
      </c>
      <c r="D152" s="748" t="s">
        <v>988</v>
      </c>
      <c r="E152" s="748" t="s">
        <v>1858</v>
      </c>
      <c r="F152" s="752"/>
      <c r="G152" s="752"/>
      <c r="H152" s="766">
        <v>0</v>
      </c>
      <c r="I152" s="752">
        <v>2</v>
      </c>
      <c r="J152" s="752">
        <v>340.99999999999994</v>
      </c>
      <c r="K152" s="766">
        <v>1</v>
      </c>
      <c r="L152" s="752">
        <v>2</v>
      </c>
      <c r="M152" s="753">
        <v>340.99999999999994</v>
      </c>
    </row>
    <row r="153" spans="1:13" ht="14.4" customHeight="1" x14ac:dyDescent="0.3">
      <c r="A153" s="747" t="s">
        <v>607</v>
      </c>
      <c r="B153" s="748" t="s">
        <v>1698</v>
      </c>
      <c r="C153" s="748" t="s">
        <v>1859</v>
      </c>
      <c r="D153" s="748" t="s">
        <v>1703</v>
      </c>
      <c r="E153" s="748" t="s">
        <v>1860</v>
      </c>
      <c r="F153" s="752"/>
      <c r="G153" s="752"/>
      <c r="H153" s="766">
        <v>0</v>
      </c>
      <c r="I153" s="752">
        <v>1</v>
      </c>
      <c r="J153" s="752">
        <v>112.28000000000003</v>
      </c>
      <c r="K153" s="766">
        <v>1</v>
      </c>
      <c r="L153" s="752">
        <v>1</v>
      </c>
      <c r="M153" s="753">
        <v>112.28000000000003</v>
      </c>
    </row>
    <row r="154" spans="1:13" ht="14.4" customHeight="1" x14ac:dyDescent="0.3">
      <c r="A154" s="747" t="s">
        <v>607</v>
      </c>
      <c r="B154" s="748" t="s">
        <v>1698</v>
      </c>
      <c r="C154" s="748" t="s">
        <v>1702</v>
      </c>
      <c r="D154" s="748" t="s">
        <v>1703</v>
      </c>
      <c r="E154" s="748" t="s">
        <v>1704</v>
      </c>
      <c r="F154" s="752"/>
      <c r="G154" s="752"/>
      <c r="H154" s="766">
        <v>0</v>
      </c>
      <c r="I154" s="752">
        <v>1</v>
      </c>
      <c r="J154" s="752">
        <v>49.379999999999988</v>
      </c>
      <c r="K154" s="766">
        <v>1</v>
      </c>
      <c r="L154" s="752">
        <v>1</v>
      </c>
      <c r="M154" s="753">
        <v>49.379999999999988</v>
      </c>
    </row>
    <row r="155" spans="1:13" ht="14.4" customHeight="1" x14ac:dyDescent="0.3">
      <c r="A155" s="747" t="s">
        <v>607</v>
      </c>
      <c r="B155" s="748" t="s">
        <v>1698</v>
      </c>
      <c r="C155" s="748" t="s">
        <v>1861</v>
      </c>
      <c r="D155" s="748" t="s">
        <v>1703</v>
      </c>
      <c r="E155" s="748" t="s">
        <v>1862</v>
      </c>
      <c r="F155" s="752"/>
      <c r="G155" s="752"/>
      <c r="H155" s="766">
        <v>0</v>
      </c>
      <c r="I155" s="752">
        <v>2</v>
      </c>
      <c r="J155" s="752">
        <v>125.03999999999996</v>
      </c>
      <c r="K155" s="766">
        <v>1</v>
      </c>
      <c r="L155" s="752">
        <v>2</v>
      </c>
      <c r="M155" s="753">
        <v>125.03999999999996</v>
      </c>
    </row>
    <row r="156" spans="1:13" ht="14.4" customHeight="1" x14ac:dyDescent="0.3">
      <c r="A156" s="747" t="s">
        <v>607</v>
      </c>
      <c r="B156" s="748" t="s">
        <v>1863</v>
      </c>
      <c r="C156" s="748" t="s">
        <v>1864</v>
      </c>
      <c r="D156" s="748" t="s">
        <v>1865</v>
      </c>
      <c r="E156" s="748" t="s">
        <v>1866</v>
      </c>
      <c r="F156" s="752"/>
      <c r="G156" s="752"/>
      <c r="H156" s="766">
        <v>0</v>
      </c>
      <c r="I156" s="752">
        <v>9</v>
      </c>
      <c r="J156" s="752">
        <v>109602.72</v>
      </c>
      <c r="K156" s="766">
        <v>1</v>
      </c>
      <c r="L156" s="752">
        <v>9</v>
      </c>
      <c r="M156" s="753">
        <v>109602.72</v>
      </c>
    </row>
    <row r="157" spans="1:13" ht="14.4" customHeight="1" x14ac:dyDescent="0.3">
      <c r="A157" s="747" t="s">
        <v>607</v>
      </c>
      <c r="B157" s="748" t="s">
        <v>1711</v>
      </c>
      <c r="C157" s="748" t="s">
        <v>1712</v>
      </c>
      <c r="D157" s="748" t="s">
        <v>1713</v>
      </c>
      <c r="E157" s="748" t="s">
        <v>1714</v>
      </c>
      <c r="F157" s="752"/>
      <c r="G157" s="752"/>
      <c r="H157" s="766">
        <v>0</v>
      </c>
      <c r="I157" s="752">
        <v>16.7</v>
      </c>
      <c r="J157" s="752">
        <v>7660.2899999999991</v>
      </c>
      <c r="K157" s="766">
        <v>1</v>
      </c>
      <c r="L157" s="752">
        <v>16.7</v>
      </c>
      <c r="M157" s="753">
        <v>7660.2899999999991</v>
      </c>
    </row>
    <row r="158" spans="1:13" ht="14.4" customHeight="1" x14ac:dyDescent="0.3">
      <c r="A158" s="747" t="s">
        <v>607</v>
      </c>
      <c r="B158" s="748" t="s">
        <v>1711</v>
      </c>
      <c r="C158" s="748" t="s">
        <v>1867</v>
      </c>
      <c r="D158" s="748" t="s">
        <v>1390</v>
      </c>
      <c r="E158" s="748" t="s">
        <v>1868</v>
      </c>
      <c r="F158" s="752">
        <v>9</v>
      </c>
      <c r="G158" s="752">
        <v>1455.0300000000002</v>
      </c>
      <c r="H158" s="766">
        <v>1</v>
      </c>
      <c r="I158" s="752"/>
      <c r="J158" s="752"/>
      <c r="K158" s="766">
        <v>0</v>
      </c>
      <c r="L158" s="752">
        <v>9</v>
      </c>
      <c r="M158" s="753">
        <v>1455.0300000000002</v>
      </c>
    </row>
    <row r="159" spans="1:13" ht="14.4" customHeight="1" x14ac:dyDescent="0.3">
      <c r="A159" s="747" t="s">
        <v>607</v>
      </c>
      <c r="B159" s="748" t="s">
        <v>1719</v>
      </c>
      <c r="C159" s="748" t="s">
        <v>1720</v>
      </c>
      <c r="D159" s="748" t="s">
        <v>1721</v>
      </c>
      <c r="E159" s="748" t="s">
        <v>1722</v>
      </c>
      <c r="F159" s="752">
        <v>106</v>
      </c>
      <c r="G159" s="752">
        <v>2820.6600000000003</v>
      </c>
      <c r="H159" s="766">
        <v>1</v>
      </c>
      <c r="I159" s="752"/>
      <c r="J159" s="752"/>
      <c r="K159" s="766">
        <v>0</v>
      </c>
      <c r="L159" s="752">
        <v>106</v>
      </c>
      <c r="M159" s="753">
        <v>2820.6600000000003</v>
      </c>
    </row>
    <row r="160" spans="1:13" ht="14.4" customHeight="1" x14ac:dyDescent="0.3">
      <c r="A160" s="747" t="s">
        <v>607</v>
      </c>
      <c r="B160" s="748" t="s">
        <v>1723</v>
      </c>
      <c r="C160" s="748" t="s">
        <v>1724</v>
      </c>
      <c r="D160" s="748" t="s">
        <v>1725</v>
      </c>
      <c r="E160" s="748" t="s">
        <v>1726</v>
      </c>
      <c r="F160" s="752"/>
      <c r="G160" s="752"/>
      <c r="H160" s="766">
        <v>0</v>
      </c>
      <c r="I160" s="752">
        <v>16.3</v>
      </c>
      <c r="J160" s="752">
        <v>14971.55</v>
      </c>
      <c r="K160" s="766">
        <v>1</v>
      </c>
      <c r="L160" s="752">
        <v>16.3</v>
      </c>
      <c r="M160" s="753">
        <v>14971.55</v>
      </c>
    </row>
    <row r="161" spans="1:13" ht="14.4" customHeight="1" x14ac:dyDescent="0.3">
      <c r="A161" s="747" t="s">
        <v>607</v>
      </c>
      <c r="B161" s="748" t="s">
        <v>1727</v>
      </c>
      <c r="C161" s="748" t="s">
        <v>1728</v>
      </c>
      <c r="D161" s="748" t="s">
        <v>1108</v>
      </c>
      <c r="E161" s="748" t="s">
        <v>1729</v>
      </c>
      <c r="F161" s="752"/>
      <c r="G161" s="752"/>
      <c r="H161" s="766">
        <v>0</v>
      </c>
      <c r="I161" s="752">
        <v>5</v>
      </c>
      <c r="J161" s="752">
        <v>1147.5999999999999</v>
      </c>
      <c r="K161" s="766">
        <v>1</v>
      </c>
      <c r="L161" s="752">
        <v>5</v>
      </c>
      <c r="M161" s="753">
        <v>1147.5999999999999</v>
      </c>
    </row>
    <row r="162" spans="1:13" ht="14.4" customHeight="1" x14ac:dyDescent="0.3">
      <c r="A162" s="747" t="s">
        <v>607</v>
      </c>
      <c r="B162" s="748" t="s">
        <v>1730</v>
      </c>
      <c r="C162" s="748" t="s">
        <v>1731</v>
      </c>
      <c r="D162" s="748" t="s">
        <v>1732</v>
      </c>
      <c r="E162" s="748" t="s">
        <v>1733</v>
      </c>
      <c r="F162" s="752"/>
      <c r="G162" s="752"/>
      <c r="H162" s="766">
        <v>0</v>
      </c>
      <c r="I162" s="752">
        <v>3</v>
      </c>
      <c r="J162" s="752">
        <v>788.69999999999993</v>
      </c>
      <c r="K162" s="766">
        <v>1</v>
      </c>
      <c r="L162" s="752">
        <v>3</v>
      </c>
      <c r="M162" s="753">
        <v>788.69999999999993</v>
      </c>
    </row>
    <row r="163" spans="1:13" ht="14.4" customHeight="1" x14ac:dyDescent="0.3">
      <c r="A163" s="747" t="s">
        <v>607</v>
      </c>
      <c r="B163" s="748" t="s">
        <v>1734</v>
      </c>
      <c r="C163" s="748" t="s">
        <v>1735</v>
      </c>
      <c r="D163" s="748" t="s">
        <v>1736</v>
      </c>
      <c r="E163" s="748" t="s">
        <v>1737</v>
      </c>
      <c r="F163" s="752"/>
      <c r="G163" s="752"/>
      <c r="H163" s="766">
        <v>0</v>
      </c>
      <c r="I163" s="752">
        <v>2</v>
      </c>
      <c r="J163" s="752">
        <v>1123.0200000000002</v>
      </c>
      <c r="K163" s="766">
        <v>1</v>
      </c>
      <c r="L163" s="752">
        <v>2</v>
      </c>
      <c r="M163" s="753">
        <v>1123.0200000000002</v>
      </c>
    </row>
    <row r="164" spans="1:13" ht="14.4" customHeight="1" x14ac:dyDescent="0.3">
      <c r="A164" s="747" t="s">
        <v>607</v>
      </c>
      <c r="B164" s="748" t="s">
        <v>1738</v>
      </c>
      <c r="C164" s="748" t="s">
        <v>1742</v>
      </c>
      <c r="D164" s="748" t="s">
        <v>1740</v>
      </c>
      <c r="E164" s="748" t="s">
        <v>1743</v>
      </c>
      <c r="F164" s="752"/>
      <c r="G164" s="752"/>
      <c r="H164" s="766">
        <v>0</v>
      </c>
      <c r="I164" s="752">
        <v>30</v>
      </c>
      <c r="J164" s="752">
        <v>1586.4</v>
      </c>
      <c r="K164" s="766">
        <v>1</v>
      </c>
      <c r="L164" s="752">
        <v>30</v>
      </c>
      <c r="M164" s="753">
        <v>1586.4</v>
      </c>
    </row>
    <row r="165" spans="1:13" ht="14.4" customHeight="1" x14ac:dyDescent="0.3">
      <c r="A165" s="747" t="s">
        <v>607</v>
      </c>
      <c r="B165" s="748" t="s">
        <v>1869</v>
      </c>
      <c r="C165" s="748" t="s">
        <v>1870</v>
      </c>
      <c r="D165" s="748" t="s">
        <v>1871</v>
      </c>
      <c r="E165" s="748" t="s">
        <v>1872</v>
      </c>
      <c r="F165" s="752"/>
      <c r="G165" s="752"/>
      <c r="H165" s="766">
        <v>0</v>
      </c>
      <c r="I165" s="752">
        <v>1.7000000000000002</v>
      </c>
      <c r="J165" s="752">
        <v>653.04999999999995</v>
      </c>
      <c r="K165" s="766">
        <v>1</v>
      </c>
      <c r="L165" s="752">
        <v>1.7000000000000002</v>
      </c>
      <c r="M165" s="753">
        <v>653.04999999999995</v>
      </c>
    </row>
    <row r="166" spans="1:13" ht="14.4" customHeight="1" x14ac:dyDescent="0.3">
      <c r="A166" s="747" t="s">
        <v>607</v>
      </c>
      <c r="B166" s="748" t="s">
        <v>1744</v>
      </c>
      <c r="C166" s="748" t="s">
        <v>1745</v>
      </c>
      <c r="D166" s="748" t="s">
        <v>1151</v>
      </c>
      <c r="E166" s="748" t="s">
        <v>1746</v>
      </c>
      <c r="F166" s="752"/>
      <c r="G166" s="752"/>
      <c r="H166" s="766">
        <v>0</v>
      </c>
      <c r="I166" s="752">
        <v>0.6</v>
      </c>
      <c r="J166" s="752">
        <v>677.23799999999994</v>
      </c>
      <c r="K166" s="766">
        <v>1</v>
      </c>
      <c r="L166" s="752">
        <v>0.6</v>
      </c>
      <c r="M166" s="753">
        <v>677.23799999999994</v>
      </c>
    </row>
    <row r="167" spans="1:13" ht="14.4" customHeight="1" x14ac:dyDescent="0.3">
      <c r="A167" s="747" t="s">
        <v>607</v>
      </c>
      <c r="B167" s="748" t="s">
        <v>1747</v>
      </c>
      <c r="C167" s="748" t="s">
        <v>1748</v>
      </c>
      <c r="D167" s="748" t="s">
        <v>1749</v>
      </c>
      <c r="E167" s="748" t="s">
        <v>1750</v>
      </c>
      <c r="F167" s="752"/>
      <c r="G167" s="752"/>
      <c r="H167" s="766">
        <v>0</v>
      </c>
      <c r="I167" s="752">
        <v>8.7000000000000011</v>
      </c>
      <c r="J167" s="752">
        <v>1291.95</v>
      </c>
      <c r="K167" s="766">
        <v>1</v>
      </c>
      <c r="L167" s="752">
        <v>8.7000000000000011</v>
      </c>
      <c r="M167" s="753">
        <v>1291.95</v>
      </c>
    </row>
    <row r="168" spans="1:13" ht="14.4" customHeight="1" x14ac:dyDescent="0.3">
      <c r="A168" s="747" t="s">
        <v>607</v>
      </c>
      <c r="B168" s="748" t="s">
        <v>1747</v>
      </c>
      <c r="C168" s="748" t="s">
        <v>1751</v>
      </c>
      <c r="D168" s="748" t="s">
        <v>1752</v>
      </c>
      <c r="E168" s="748" t="s">
        <v>1753</v>
      </c>
      <c r="F168" s="752"/>
      <c r="G168" s="752"/>
      <c r="H168" s="766">
        <v>0</v>
      </c>
      <c r="I168" s="752">
        <v>2</v>
      </c>
      <c r="J168" s="752">
        <v>4227.5</v>
      </c>
      <c r="K168" s="766">
        <v>1</v>
      </c>
      <c r="L168" s="752">
        <v>2</v>
      </c>
      <c r="M168" s="753">
        <v>4227.5</v>
      </c>
    </row>
    <row r="169" spans="1:13" ht="14.4" customHeight="1" x14ac:dyDescent="0.3">
      <c r="A169" s="747" t="s">
        <v>607</v>
      </c>
      <c r="B169" s="748" t="s">
        <v>1873</v>
      </c>
      <c r="C169" s="748" t="s">
        <v>1874</v>
      </c>
      <c r="D169" s="748" t="s">
        <v>1335</v>
      </c>
      <c r="E169" s="748" t="s">
        <v>1875</v>
      </c>
      <c r="F169" s="752"/>
      <c r="G169" s="752"/>
      <c r="H169" s="766">
        <v>0</v>
      </c>
      <c r="I169" s="752">
        <v>4</v>
      </c>
      <c r="J169" s="752">
        <v>1234.9000000000001</v>
      </c>
      <c r="K169" s="766">
        <v>1</v>
      </c>
      <c r="L169" s="752">
        <v>4</v>
      </c>
      <c r="M169" s="753">
        <v>1234.9000000000001</v>
      </c>
    </row>
    <row r="170" spans="1:13" ht="14.4" customHeight="1" x14ac:dyDescent="0.3">
      <c r="A170" s="747" t="s">
        <v>607</v>
      </c>
      <c r="B170" s="748" t="s">
        <v>1876</v>
      </c>
      <c r="C170" s="748" t="s">
        <v>1877</v>
      </c>
      <c r="D170" s="748" t="s">
        <v>1878</v>
      </c>
      <c r="E170" s="748" t="s">
        <v>1879</v>
      </c>
      <c r="F170" s="752"/>
      <c r="G170" s="752"/>
      <c r="H170" s="766">
        <v>0</v>
      </c>
      <c r="I170" s="752">
        <v>7</v>
      </c>
      <c r="J170" s="752">
        <v>5005</v>
      </c>
      <c r="K170" s="766">
        <v>1</v>
      </c>
      <c r="L170" s="752">
        <v>7</v>
      </c>
      <c r="M170" s="753">
        <v>5005</v>
      </c>
    </row>
    <row r="171" spans="1:13" ht="14.4" customHeight="1" x14ac:dyDescent="0.3">
      <c r="A171" s="747" t="s">
        <v>607</v>
      </c>
      <c r="B171" s="748" t="s">
        <v>1876</v>
      </c>
      <c r="C171" s="748" t="s">
        <v>1880</v>
      </c>
      <c r="D171" s="748" t="s">
        <v>1881</v>
      </c>
      <c r="E171" s="748" t="s">
        <v>1879</v>
      </c>
      <c r="F171" s="752">
        <v>1</v>
      </c>
      <c r="G171" s="752">
        <v>951.93</v>
      </c>
      <c r="H171" s="766">
        <v>1</v>
      </c>
      <c r="I171" s="752"/>
      <c r="J171" s="752"/>
      <c r="K171" s="766">
        <v>0</v>
      </c>
      <c r="L171" s="752">
        <v>1</v>
      </c>
      <c r="M171" s="753">
        <v>951.93</v>
      </c>
    </row>
    <row r="172" spans="1:13" ht="14.4" customHeight="1" x14ac:dyDescent="0.3">
      <c r="A172" s="747" t="s">
        <v>607</v>
      </c>
      <c r="B172" s="748" t="s">
        <v>1756</v>
      </c>
      <c r="C172" s="748" t="s">
        <v>1882</v>
      </c>
      <c r="D172" s="748" t="s">
        <v>1758</v>
      </c>
      <c r="E172" s="748" t="s">
        <v>1883</v>
      </c>
      <c r="F172" s="752"/>
      <c r="G172" s="752"/>
      <c r="H172" s="766">
        <v>0</v>
      </c>
      <c r="I172" s="752">
        <v>94</v>
      </c>
      <c r="J172" s="752">
        <v>64427.6</v>
      </c>
      <c r="K172" s="766">
        <v>1</v>
      </c>
      <c r="L172" s="752">
        <v>94</v>
      </c>
      <c r="M172" s="753">
        <v>64427.6</v>
      </c>
    </row>
    <row r="173" spans="1:13" ht="14.4" customHeight="1" x14ac:dyDescent="0.3">
      <c r="A173" s="747" t="s">
        <v>607</v>
      </c>
      <c r="B173" s="748" t="s">
        <v>1756</v>
      </c>
      <c r="C173" s="748" t="s">
        <v>1757</v>
      </c>
      <c r="D173" s="748" t="s">
        <v>1758</v>
      </c>
      <c r="E173" s="748" t="s">
        <v>1759</v>
      </c>
      <c r="F173" s="752"/>
      <c r="G173" s="752"/>
      <c r="H173" s="766">
        <v>0</v>
      </c>
      <c r="I173" s="752">
        <v>22</v>
      </c>
      <c r="J173" s="752">
        <v>3250.72</v>
      </c>
      <c r="K173" s="766">
        <v>1</v>
      </c>
      <c r="L173" s="752">
        <v>22</v>
      </c>
      <c r="M173" s="753">
        <v>3250.72</v>
      </c>
    </row>
    <row r="174" spans="1:13" ht="14.4" customHeight="1" x14ac:dyDescent="0.3">
      <c r="A174" s="747" t="s">
        <v>607</v>
      </c>
      <c r="B174" s="748" t="s">
        <v>1760</v>
      </c>
      <c r="C174" s="748" t="s">
        <v>1884</v>
      </c>
      <c r="D174" s="748" t="s">
        <v>959</v>
      </c>
      <c r="E174" s="748" t="s">
        <v>1885</v>
      </c>
      <c r="F174" s="752">
        <v>55</v>
      </c>
      <c r="G174" s="752">
        <v>46827</v>
      </c>
      <c r="H174" s="766">
        <v>1</v>
      </c>
      <c r="I174" s="752"/>
      <c r="J174" s="752"/>
      <c r="K174" s="766">
        <v>0</v>
      </c>
      <c r="L174" s="752">
        <v>55</v>
      </c>
      <c r="M174" s="753">
        <v>46827</v>
      </c>
    </row>
    <row r="175" spans="1:13" ht="14.4" customHeight="1" x14ac:dyDescent="0.3">
      <c r="A175" s="747" t="s">
        <v>607</v>
      </c>
      <c r="B175" s="748" t="s">
        <v>1771</v>
      </c>
      <c r="C175" s="748" t="s">
        <v>1772</v>
      </c>
      <c r="D175" s="748" t="s">
        <v>1773</v>
      </c>
      <c r="E175" s="748" t="s">
        <v>1774</v>
      </c>
      <c r="F175" s="752"/>
      <c r="G175" s="752"/>
      <c r="H175" s="766">
        <v>0</v>
      </c>
      <c r="I175" s="752">
        <v>6</v>
      </c>
      <c r="J175" s="752">
        <v>200.82</v>
      </c>
      <c r="K175" s="766">
        <v>1</v>
      </c>
      <c r="L175" s="752">
        <v>6</v>
      </c>
      <c r="M175" s="753">
        <v>200.82</v>
      </c>
    </row>
    <row r="176" spans="1:13" ht="14.4" customHeight="1" x14ac:dyDescent="0.3">
      <c r="A176" s="747" t="s">
        <v>607</v>
      </c>
      <c r="B176" s="748" t="s">
        <v>1771</v>
      </c>
      <c r="C176" s="748" t="s">
        <v>1775</v>
      </c>
      <c r="D176" s="748" t="s">
        <v>1776</v>
      </c>
      <c r="E176" s="748" t="s">
        <v>1777</v>
      </c>
      <c r="F176" s="752"/>
      <c r="G176" s="752"/>
      <c r="H176" s="766">
        <v>0</v>
      </c>
      <c r="I176" s="752">
        <v>3</v>
      </c>
      <c r="J176" s="752">
        <v>151.92000000000002</v>
      </c>
      <c r="K176" s="766">
        <v>1</v>
      </c>
      <c r="L176" s="752">
        <v>3</v>
      </c>
      <c r="M176" s="753">
        <v>151.92000000000002</v>
      </c>
    </row>
    <row r="177" spans="1:13" ht="14.4" customHeight="1" x14ac:dyDescent="0.3">
      <c r="A177" s="747" t="s">
        <v>607</v>
      </c>
      <c r="B177" s="748" t="s">
        <v>1771</v>
      </c>
      <c r="C177" s="748" t="s">
        <v>1778</v>
      </c>
      <c r="D177" s="748" t="s">
        <v>1776</v>
      </c>
      <c r="E177" s="748" t="s">
        <v>1779</v>
      </c>
      <c r="F177" s="752"/>
      <c r="G177" s="752"/>
      <c r="H177" s="766">
        <v>0</v>
      </c>
      <c r="I177" s="752">
        <v>168</v>
      </c>
      <c r="J177" s="752">
        <v>8509.32</v>
      </c>
      <c r="K177" s="766">
        <v>1</v>
      </c>
      <c r="L177" s="752">
        <v>168</v>
      </c>
      <c r="M177" s="753">
        <v>8509.32</v>
      </c>
    </row>
    <row r="178" spans="1:13" ht="14.4" customHeight="1" x14ac:dyDescent="0.3">
      <c r="A178" s="747" t="s">
        <v>607</v>
      </c>
      <c r="B178" s="748" t="s">
        <v>1780</v>
      </c>
      <c r="C178" s="748" t="s">
        <v>1781</v>
      </c>
      <c r="D178" s="748" t="s">
        <v>1782</v>
      </c>
      <c r="E178" s="748" t="s">
        <v>1783</v>
      </c>
      <c r="F178" s="752"/>
      <c r="G178" s="752"/>
      <c r="H178" s="766">
        <v>0</v>
      </c>
      <c r="I178" s="752">
        <v>7</v>
      </c>
      <c r="J178" s="752">
        <v>1578.5</v>
      </c>
      <c r="K178" s="766">
        <v>1</v>
      </c>
      <c r="L178" s="752">
        <v>7</v>
      </c>
      <c r="M178" s="753">
        <v>1578.5</v>
      </c>
    </row>
    <row r="179" spans="1:13" ht="14.4" customHeight="1" x14ac:dyDescent="0.3">
      <c r="A179" s="747" t="s">
        <v>607</v>
      </c>
      <c r="B179" s="748" t="s">
        <v>1886</v>
      </c>
      <c r="C179" s="748" t="s">
        <v>1887</v>
      </c>
      <c r="D179" s="748" t="s">
        <v>1212</v>
      </c>
      <c r="E179" s="748" t="s">
        <v>1888</v>
      </c>
      <c r="F179" s="752"/>
      <c r="G179" s="752"/>
      <c r="H179" s="766">
        <v>0</v>
      </c>
      <c r="I179" s="752">
        <v>2</v>
      </c>
      <c r="J179" s="752">
        <v>1003.6400000000001</v>
      </c>
      <c r="K179" s="766">
        <v>1</v>
      </c>
      <c r="L179" s="752">
        <v>2</v>
      </c>
      <c r="M179" s="753">
        <v>1003.6400000000001</v>
      </c>
    </row>
    <row r="180" spans="1:13" ht="14.4" customHeight="1" x14ac:dyDescent="0.3">
      <c r="A180" s="747" t="s">
        <v>607</v>
      </c>
      <c r="B180" s="748" t="s">
        <v>1789</v>
      </c>
      <c r="C180" s="748" t="s">
        <v>1889</v>
      </c>
      <c r="D180" s="748" t="s">
        <v>1890</v>
      </c>
      <c r="E180" s="748" t="s">
        <v>1891</v>
      </c>
      <c r="F180" s="752"/>
      <c r="G180" s="752"/>
      <c r="H180" s="766">
        <v>0</v>
      </c>
      <c r="I180" s="752">
        <v>9</v>
      </c>
      <c r="J180" s="752">
        <v>176.31</v>
      </c>
      <c r="K180" s="766">
        <v>1</v>
      </c>
      <c r="L180" s="752">
        <v>9</v>
      </c>
      <c r="M180" s="753">
        <v>176.31</v>
      </c>
    </row>
    <row r="181" spans="1:13" ht="14.4" customHeight="1" x14ac:dyDescent="0.3">
      <c r="A181" s="747" t="s">
        <v>607</v>
      </c>
      <c r="B181" s="748" t="s">
        <v>1793</v>
      </c>
      <c r="C181" s="748" t="s">
        <v>1794</v>
      </c>
      <c r="D181" s="748" t="s">
        <v>1795</v>
      </c>
      <c r="E181" s="748" t="s">
        <v>1796</v>
      </c>
      <c r="F181" s="752"/>
      <c r="G181" s="752"/>
      <c r="H181" s="766">
        <v>0</v>
      </c>
      <c r="I181" s="752">
        <v>19</v>
      </c>
      <c r="J181" s="752">
        <v>1442.7</v>
      </c>
      <c r="K181" s="766">
        <v>1</v>
      </c>
      <c r="L181" s="752">
        <v>19</v>
      </c>
      <c r="M181" s="753">
        <v>1442.7</v>
      </c>
    </row>
    <row r="182" spans="1:13" ht="14.4" customHeight="1" x14ac:dyDescent="0.3">
      <c r="A182" s="747" t="s">
        <v>607</v>
      </c>
      <c r="B182" s="748" t="s">
        <v>1793</v>
      </c>
      <c r="C182" s="748" t="s">
        <v>1892</v>
      </c>
      <c r="D182" s="748" t="s">
        <v>1795</v>
      </c>
      <c r="E182" s="748" t="s">
        <v>1893</v>
      </c>
      <c r="F182" s="752"/>
      <c r="G182" s="752"/>
      <c r="H182" s="766">
        <v>0</v>
      </c>
      <c r="I182" s="752">
        <v>81</v>
      </c>
      <c r="J182" s="752">
        <v>7724.97</v>
      </c>
      <c r="K182" s="766">
        <v>1</v>
      </c>
      <c r="L182" s="752">
        <v>81</v>
      </c>
      <c r="M182" s="753">
        <v>7724.97</v>
      </c>
    </row>
    <row r="183" spans="1:13" ht="14.4" customHeight="1" x14ac:dyDescent="0.3">
      <c r="A183" s="747" t="s">
        <v>607</v>
      </c>
      <c r="B183" s="748" t="s">
        <v>1797</v>
      </c>
      <c r="C183" s="748" t="s">
        <v>1798</v>
      </c>
      <c r="D183" s="748" t="s">
        <v>1060</v>
      </c>
      <c r="E183" s="748" t="s">
        <v>1799</v>
      </c>
      <c r="F183" s="752"/>
      <c r="G183" s="752"/>
      <c r="H183" s="766">
        <v>0</v>
      </c>
      <c r="I183" s="752">
        <v>3</v>
      </c>
      <c r="J183" s="752">
        <v>136.73000000000002</v>
      </c>
      <c r="K183" s="766">
        <v>1</v>
      </c>
      <c r="L183" s="752">
        <v>3</v>
      </c>
      <c r="M183" s="753">
        <v>136.73000000000002</v>
      </c>
    </row>
    <row r="184" spans="1:13" ht="14.4" customHeight="1" x14ac:dyDescent="0.3">
      <c r="A184" s="747" t="s">
        <v>607</v>
      </c>
      <c r="B184" s="748" t="s">
        <v>1800</v>
      </c>
      <c r="C184" s="748" t="s">
        <v>1894</v>
      </c>
      <c r="D184" s="748" t="s">
        <v>1208</v>
      </c>
      <c r="E184" s="748" t="s">
        <v>681</v>
      </c>
      <c r="F184" s="752"/>
      <c r="G184" s="752"/>
      <c r="H184" s="766">
        <v>0</v>
      </c>
      <c r="I184" s="752">
        <v>1</v>
      </c>
      <c r="J184" s="752">
        <v>19.789999999999996</v>
      </c>
      <c r="K184" s="766">
        <v>1</v>
      </c>
      <c r="L184" s="752">
        <v>1</v>
      </c>
      <c r="M184" s="753">
        <v>19.789999999999996</v>
      </c>
    </row>
    <row r="185" spans="1:13" ht="14.4" customHeight="1" x14ac:dyDescent="0.3">
      <c r="A185" s="747" t="s">
        <v>607</v>
      </c>
      <c r="B185" s="748" t="s">
        <v>1800</v>
      </c>
      <c r="C185" s="748" t="s">
        <v>1801</v>
      </c>
      <c r="D185" s="748" t="s">
        <v>705</v>
      </c>
      <c r="E185" s="748" t="s">
        <v>1687</v>
      </c>
      <c r="F185" s="752"/>
      <c r="G185" s="752"/>
      <c r="H185" s="766">
        <v>0</v>
      </c>
      <c r="I185" s="752">
        <v>8</v>
      </c>
      <c r="J185" s="752">
        <v>216.73000000000002</v>
      </c>
      <c r="K185" s="766">
        <v>1</v>
      </c>
      <c r="L185" s="752">
        <v>8</v>
      </c>
      <c r="M185" s="753">
        <v>216.73000000000002</v>
      </c>
    </row>
    <row r="186" spans="1:13" ht="14.4" customHeight="1" x14ac:dyDescent="0.3">
      <c r="A186" s="747" t="s">
        <v>607</v>
      </c>
      <c r="B186" s="748" t="s">
        <v>1895</v>
      </c>
      <c r="C186" s="748" t="s">
        <v>1896</v>
      </c>
      <c r="D186" s="748" t="s">
        <v>1897</v>
      </c>
      <c r="E186" s="748" t="s">
        <v>1898</v>
      </c>
      <c r="F186" s="752"/>
      <c r="G186" s="752"/>
      <c r="H186" s="766">
        <v>0</v>
      </c>
      <c r="I186" s="752">
        <v>1</v>
      </c>
      <c r="J186" s="752">
        <v>100.58</v>
      </c>
      <c r="K186" s="766">
        <v>1</v>
      </c>
      <c r="L186" s="752">
        <v>1</v>
      </c>
      <c r="M186" s="753">
        <v>100.58</v>
      </c>
    </row>
    <row r="187" spans="1:13" ht="14.4" customHeight="1" x14ac:dyDescent="0.3">
      <c r="A187" s="747" t="s">
        <v>607</v>
      </c>
      <c r="B187" s="748" t="s">
        <v>1899</v>
      </c>
      <c r="C187" s="748" t="s">
        <v>1900</v>
      </c>
      <c r="D187" s="748" t="s">
        <v>1901</v>
      </c>
      <c r="E187" s="748" t="s">
        <v>1902</v>
      </c>
      <c r="F187" s="752"/>
      <c r="G187" s="752"/>
      <c r="H187" s="766">
        <v>0</v>
      </c>
      <c r="I187" s="752">
        <v>1</v>
      </c>
      <c r="J187" s="752">
        <v>197.56000000000006</v>
      </c>
      <c r="K187" s="766">
        <v>1</v>
      </c>
      <c r="L187" s="752">
        <v>1</v>
      </c>
      <c r="M187" s="753">
        <v>197.56000000000006</v>
      </c>
    </row>
    <row r="188" spans="1:13" ht="14.4" customHeight="1" x14ac:dyDescent="0.3">
      <c r="A188" s="747" t="s">
        <v>607</v>
      </c>
      <c r="B188" s="748" t="s">
        <v>1802</v>
      </c>
      <c r="C188" s="748" t="s">
        <v>1803</v>
      </c>
      <c r="D188" s="748" t="s">
        <v>1037</v>
      </c>
      <c r="E188" s="748" t="s">
        <v>1804</v>
      </c>
      <c r="F188" s="752"/>
      <c r="G188" s="752"/>
      <c r="H188" s="766">
        <v>0</v>
      </c>
      <c r="I188" s="752">
        <v>3</v>
      </c>
      <c r="J188" s="752">
        <v>148.98000000000005</v>
      </c>
      <c r="K188" s="766">
        <v>1</v>
      </c>
      <c r="L188" s="752">
        <v>3</v>
      </c>
      <c r="M188" s="753">
        <v>148.98000000000005</v>
      </c>
    </row>
    <row r="189" spans="1:13" ht="14.4" customHeight="1" x14ac:dyDescent="0.3">
      <c r="A189" s="747" t="s">
        <v>607</v>
      </c>
      <c r="B189" s="748" t="s">
        <v>1802</v>
      </c>
      <c r="C189" s="748" t="s">
        <v>1805</v>
      </c>
      <c r="D189" s="748" t="s">
        <v>1806</v>
      </c>
      <c r="E189" s="748" t="s">
        <v>1807</v>
      </c>
      <c r="F189" s="752"/>
      <c r="G189" s="752"/>
      <c r="H189" s="766">
        <v>0</v>
      </c>
      <c r="I189" s="752">
        <v>1</v>
      </c>
      <c r="J189" s="752">
        <v>81.200000000000031</v>
      </c>
      <c r="K189" s="766">
        <v>1</v>
      </c>
      <c r="L189" s="752">
        <v>1</v>
      </c>
      <c r="M189" s="753">
        <v>81.200000000000031</v>
      </c>
    </row>
    <row r="190" spans="1:13" ht="14.4" customHeight="1" x14ac:dyDescent="0.3">
      <c r="A190" s="747" t="s">
        <v>607</v>
      </c>
      <c r="B190" s="748" t="s">
        <v>1811</v>
      </c>
      <c r="C190" s="748" t="s">
        <v>1814</v>
      </c>
      <c r="D190" s="748" t="s">
        <v>917</v>
      </c>
      <c r="E190" s="748" t="s">
        <v>1815</v>
      </c>
      <c r="F190" s="752"/>
      <c r="G190" s="752"/>
      <c r="H190" s="766">
        <v>0</v>
      </c>
      <c r="I190" s="752">
        <v>1</v>
      </c>
      <c r="J190" s="752">
        <v>76.38000000000001</v>
      </c>
      <c r="K190" s="766">
        <v>1</v>
      </c>
      <c r="L190" s="752">
        <v>1</v>
      </c>
      <c r="M190" s="753">
        <v>76.38000000000001</v>
      </c>
    </row>
    <row r="191" spans="1:13" ht="14.4" customHeight="1" x14ac:dyDescent="0.3">
      <c r="A191" s="747" t="s">
        <v>607</v>
      </c>
      <c r="B191" s="748" t="s">
        <v>1820</v>
      </c>
      <c r="C191" s="748" t="s">
        <v>1821</v>
      </c>
      <c r="D191" s="748" t="s">
        <v>1058</v>
      </c>
      <c r="E191" s="748" t="s">
        <v>1822</v>
      </c>
      <c r="F191" s="752"/>
      <c r="G191" s="752"/>
      <c r="H191" s="766">
        <v>0</v>
      </c>
      <c r="I191" s="752">
        <v>2</v>
      </c>
      <c r="J191" s="752">
        <v>150.06</v>
      </c>
      <c r="K191" s="766">
        <v>1</v>
      </c>
      <c r="L191" s="752">
        <v>2</v>
      </c>
      <c r="M191" s="753">
        <v>150.06</v>
      </c>
    </row>
    <row r="192" spans="1:13" ht="14.4" customHeight="1" x14ac:dyDescent="0.3">
      <c r="A192" s="747" t="s">
        <v>607</v>
      </c>
      <c r="B192" s="748" t="s">
        <v>1820</v>
      </c>
      <c r="C192" s="748" t="s">
        <v>1903</v>
      </c>
      <c r="D192" s="748" t="s">
        <v>1058</v>
      </c>
      <c r="E192" s="748" t="s">
        <v>681</v>
      </c>
      <c r="F192" s="752"/>
      <c r="G192" s="752"/>
      <c r="H192" s="766">
        <v>0</v>
      </c>
      <c r="I192" s="752">
        <v>1</v>
      </c>
      <c r="J192" s="752">
        <v>29.87</v>
      </c>
      <c r="K192" s="766">
        <v>1</v>
      </c>
      <c r="L192" s="752">
        <v>1</v>
      </c>
      <c r="M192" s="753">
        <v>29.87</v>
      </c>
    </row>
    <row r="193" spans="1:13" ht="14.4" customHeight="1" x14ac:dyDescent="0.3">
      <c r="A193" s="747" t="s">
        <v>607</v>
      </c>
      <c r="B193" s="748" t="s">
        <v>1904</v>
      </c>
      <c r="C193" s="748" t="s">
        <v>1905</v>
      </c>
      <c r="D193" s="748" t="s">
        <v>1906</v>
      </c>
      <c r="E193" s="748" t="s">
        <v>1907</v>
      </c>
      <c r="F193" s="752"/>
      <c r="G193" s="752"/>
      <c r="H193" s="766">
        <v>0</v>
      </c>
      <c r="I193" s="752">
        <v>2</v>
      </c>
      <c r="J193" s="752">
        <v>87.52</v>
      </c>
      <c r="K193" s="766">
        <v>1</v>
      </c>
      <c r="L193" s="752">
        <v>2</v>
      </c>
      <c r="M193" s="753">
        <v>87.52</v>
      </c>
    </row>
    <row r="194" spans="1:13" ht="14.4" customHeight="1" x14ac:dyDescent="0.3">
      <c r="A194" s="747" t="s">
        <v>607</v>
      </c>
      <c r="B194" s="748" t="s">
        <v>1823</v>
      </c>
      <c r="C194" s="748" t="s">
        <v>1826</v>
      </c>
      <c r="D194" s="748" t="s">
        <v>1077</v>
      </c>
      <c r="E194" s="748" t="s">
        <v>1078</v>
      </c>
      <c r="F194" s="752"/>
      <c r="G194" s="752"/>
      <c r="H194" s="766">
        <v>0</v>
      </c>
      <c r="I194" s="752">
        <v>5</v>
      </c>
      <c r="J194" s="752">
        <v>204.6</v>
      </c>
      <c r="K194" s="766">
        <v>1</v>
      </c>
      <c r="L194" s="752">
        <v>5</v>
      </c>
      <c r="M194" s="753">
        <v>204.6</v>
      </c>
    </row>
    <row r="195" spans="1:13" ht="14.4" customHeight="1" x14ac:dyDescent="0.3">
      <c r="A195" s="747" t="s">
        <v>607</v>
      </c>
      <c r="B195" s="748" t="s">
        <v>1823</v>
      </c>
      <c r="C195" s="748" t="s">
        <v>1827</v>
      </c>
      <c r="D195" s="748" t="s">
        <v>1079</v>
      </c>
      <c r="E195" s="748" t="s">
        <v>1078</v>
      </c>
      <c r="F195" s="752"/>
      <c r="G195" s="752"/>
      <c r="H195" s="766">
        <v>0</v>
      </c>
      <c r="I195" s="752">
        <v>8</v>
      </c>
      <c r="J195" s="752">
        <v>327.36</v>
      </c>
      <c r="K195" s="766">
        <v>1</v>
      </c>
      <c r="L195" s="752">
        <v>8</v>
      </c>
      <c r="M195" s="753">
        <v>327.36</v>
      </c>
    </row>
    <row r="196" spans="1:13" ht="14.4" customHeight="1" x14ac:dyDescent="0.3">
      <c r="A196" s="747" t="s">
        <v>607</v>
      </c>
      <c r="B196" s="748" t="s">
        <v>1823</v>
      </c>
      <c r="C196" s="748" t="s">
        <v>1908</v>
      </c>
      <c r="D196" s="748" t="s">
        <v>1909</v>
      </c>
      <c r="E196" s="748" t="s">
        <v>1361</v>
      </c>
      <c r="F196" s="752"/>
      <c r="G196" s="752"/>
      <c r="H196" s="766">
        <v>0</v>
      </c>
      <c r="I196" s="752">
        <v>44</v>
      </c>
      <c r="J196" s="752">
        <v>7234.920000000001</v>
      </c>
      <c r="K196" s="766">
        <v>1</v>
      </c>
      <c r="L196" s="752">
        <v>44</v>
      </c>
      <c r="M196" s="753">
        <v>7234.920000000001</v>
      </c>
    </row>
    <row r="197" spans="1:13" ht="14.4" customHeight="1" x14ac:dyDescent="0.3">
      <c r="A197" s="747" t="s">
        <v>607</v>
      </c>
      <c r="B197" s="748" t="s">
        <v>1823</v>
      </c>
      <c r="C197" s="748" t="s">
        <v>1910</v>
      </c>
      <c r="D197" s="748" t="s">
        <v>1360</v>
      </c>
      <c r="E197" s="748" t="s">
        <v>1361</v>
      </c>
      <c r="F197" s="752"/>
      <c r="G197" s="752"/>
      <c r="H197" s="766">
        <v>0</v>
      </c>
      <c r="I197" s="752">
        <v>79</v>
      </c>
      <c r="J197" s="752">
        <v>25745.110070277813</v>
      </c>
      <c r="K197" s="766">
        <v>1</v>
      </c>
      <c r="L197" s="752">
        <v>79</v>
      </c>
      <c r="M197" s="753">
        <v>25745.110070277813</v>
      </c>
    </row>
    <row r="198" spans="1:13" ht="14.4" customHeight="1" x14ac:dyDescent="0.3">
      <c r="A198" s="747" t="s">
        <v>607</v>
      </c>
      <c r="B198" s="748" t="s">
        <v>1823</v>
      </c>
      <c r="C198" s="748" t="s">
        <v>1911</v>
      </c>
      <c r="D198" s="748" t="s">
        <v>1366</v>
      </c>
      <c r="E198" s="748" t="s">
        <v>1361</v>
      </c>
      <c r="F198" s="752"/>
      <c r="G198" s="752"/>
      <c r="H198" s="766">
        <v>0</v>
      </c>
      <c r="I198" s="752">
        <v>48</v>
      </c>
      <c r="J198" s="752">
        <v>7511.52</v>
      </c>
      <c r="K198" s="766">
        <v>1</v>
      </c>
      <c r="L198" s="752">
        <v>48</v>
      </c>
      <c r="M198" s="753">
        <v>7511.52</v>
      </c>
    </row>
    <row r="199" spans="1:13" ht="14.4" customHeight="1" x14ac:dyDescent="0.3">
      <c r="A199" s="747" t="s">
        <v>607</v>
      </c>
      <c r="B199" s="748" t="s">
        <v>1823</v>
      </c>
      <c r="C199" s="748" t="s">
        <v>1912</v>
      </c>
      <c r="D199" s="748" t="s">
        <v>1358</v>
      </c>
      <c r="E199" s="748" t="s">
        <v>1829</v>
      </c>
      <c r="F199" s="752"/>
      <c r="G199" s="752"/>
      <c r="H199" s="766">
        <v>0</v>
      </c>
      <c r="I199" s="752">
        <v>1</v>
      </c>
      <c r="J199" s="752">
        <v>111.95</v>
      </c>
      <c r="K199" s="766">
        <v>1</v>
      </c>
      <c r="L199" s="752">
        <v>1</v>
      </c>
      <c r="M199" s="753">
        <v>111.95</v>
      </c>
    </row>
    <row r="200" spans="1:13" ht="14.4" customHeight="1" x14ac:dyDescent="0.3">
      <c r="A200" s="747" t="s">
        <v>607</v>
      </c>
      <c r="B200" s="748" t="s">
        <v>1823</v>
      </c>
      <c r="C200" s="748" t="s">
        <v>1913</v>
      </c>
      <c r="D200" s="748" t="s">
        <v>1357</v>
      </c>
      <c r="E200" s="748" t="s">
        <v>1829</v>
      </c>
      <c r="F200" s="752"/>
      <c r="G200" s="752"/>
      <c r="H200" s="766">
        <v>0</v>
      </c>
      <c r="I200" s="752">
        <v>4</v>
      </c>
      <c r="J200" s="752">
        <v>447.8</v>
      </c>
      <c r="K200" s="766">
        <v>1</v>
      </c>
      <c r="L200" s="752">
        <v>4</v>
      </c>
      <c r="M200" s="753">
        <v>447.8</v>
      </c>
    </row>
    <row r="201" spans="1:13" ht="14.4" customHeight="1" x14ac:dyDescent="0.3">
      <c r="A201" s="747" t="s">
        <v>607</v>
      </c>
      <c r="B201" s="748" t="s">
        <v>1823</v>
      </c>
      <c r="C201" s="748" t="s">
        <v>1914</v>
      </c>
      <c r="D201" s="748" t="s">
        <v>1915</v>
      </c>
      <c r="E201" s="748" t="s">
        <v>1354</v>
      </c>
      <c r="F201" s="752"/>
      <c r="G201" s="752"/>
      <c r="H201" s="766">
        <v>0</v>
      </c>
      <c r="I201" s="752">
        <v>5</v>
      </c>
      <c r="J201" s="752">
        <v>896.30000000000007</v>
      </c>
      <c r="K201" s="766">
        <v>1</v>
      </c>
      <c r="L201" s="752">
        <v>5</v>
      </c>
      <c r="M201" s="753">
        <v>896.30000000000007</v>
      </c>
    </row>
    <row r="202" spans="1:13" ht="14.4" customHeight="1" x14ac:dyDescent="0.3">
      <c r="A202" s="747" t="s">
        <v>607</v>
      </c>
      <c r="B202" s="748" t="s">
        <v>1823</v>
      </c>
      <c r="C202" s="748" t="s">
        <v>1916</v>
      </c>
      <c r="D202" s="748" t="s">
        <v>1359</v>
      </c>
      <c r="E202" s="748" t="s">
        <v>1076</v>
      </c>
      <c r="F202" s="752"/>
      <c r="G202" s="752"/>
      <c r="H202" s="766">
        <v>0</v>
      </c>
      <c r="I202" s="752">
        <v>1</v>
      </c>
      <c r="J202" s="752">
        <v>129.97</v>
      </c>
      <c r="K202" s="766">
        <v>1</v>
      </c>
      <c r="L202" s="752">
        <v>1</v>
      </c>
      <c r="M202" s="753">
        <v>129.97</v>
      </c>
    </row>
    <row r="203" spans="1:13" ht="14.4" customHeight="1" x14ac:dyDescent="0.3">
      <c r="A203" s="747" t="s">
        <v>607</v>
      </c>
      <c r="B203" s="748" t="s">
        <v>1823</v>
      </c>
      <c r="C203" s="748" t="s">
        <v>1917</v>
      </c>
      <c r="D203" s="748" t="s">
        <v>1355</v>
      </c>
      <c r="E203" s="748" t="s">
        <v>1356</v>
      </c>
      <c r="F203" s="752"/>
      <c r="G203" s="752"/>
      <c r="H203" s="766">
        <v>0</v>
      </c>
      <c r="I203" s="752">
        <v>2</v>
      </c>
      <c r="J203" s="752">
        <v>271.20000000000005</v>
      </c>
      <c r="K203" s="766">
        <v>1</v>
      </c>
      <c r="L203" s="752">
        <v>2</v>
      </c>
      <c r="M203" s="753">
        <v>271.20000000000005</v>
      </c>
    </row>
    <row r="204" spans="1:13" ht="14.4" customHeight="1" x14ac:dyDescent="0.3">
      <c r="A204" s="747" t="s">
        <v>610</v>
      </c>
      <c r="B204" s="748" t="s">
        <v>1832</v>
      </c>
      <c r="C204" s="748" t="s">
        <v>1833</v>
      </c>
      <c r="D204" s="748" t="s">
        <v>1834</v>
      </c>
      <c r="E204" s="748" t="s">
        <v>1835</v>
      </c>
      <c r="F204" s="752"/>
      <c r="G204" s="752"/>
      <c r="H204" s="766">
        <v>0</v>
      </c>
      <c r="I204" s="752">
        <v>1</v>
      </c>
      <c r="J204" s="752">
        <v>273.89999999999998</v>
      </c>
      <c r="K204" s="766">
        <v>1</v>
      </c>
      <c r="L204" s="752">
        <v>1</v>
      </c>
      <c r="M204" s="753">
        <v>273.89999999999998</v>
      </c>
    </row>
    <row r="205" spans="1:13" ht="14.4" customHeight="1" x14ac:dyDescent="0.3">
      <c r="A205" s="747" t="s">
        <v>610</v>
      </c>
      <c r="B205" s="748" t="s">
        <v>1568</v>
      </c>
      <c r="C205" s="748" t="s">
        <v>1569</v>
      </c>
      <c r="D205" s="748" t="s">
        <v>721</v>
      </c>
      <c r="E205" s="748" t="s">
        <v>1570</v>
      </c>
      <c r="F205" s="752"/>
      <c r="G205" s="752"/>
      <c r="H205" s="766">
        <v>0</v>
      </c>
      <c r="I205" s="752">
        <v>2</v>
      </c>
      <c r="J205" s="752">
        <v>256.87999999999982</v>
      </c>
      <c r="K205" s="766">
        <v>1</v>
      </c>
      <c r="L205" s="752">
        <v>2</v>
      </c>
      <c r="M205" s="753">
        <v>256.87999999999982</v>
      </c>
    </row>
    <row r="206" spans="1:13" ht="14.4" customHeight="1" x14ac:dyDescent="0.3">
      <c r="A206" s="747" t="s">
        <v>610</v>
      </c>
      <c r="B206" s="748" t="s">
        <v>1580</v>
      </c>
      <c r="C206" s="748" t="s">
        <v>1581</v>
      </c>
      <c r="D206" s="748" t="s">
        <v>820</v>
      </c>
      <c r="E206" s="748" t="s">
        <v>821</v>
      </c>
      <c r="F206" s="752"/>
      <c r="G206" s="752"/>
      <c r="H206" s="766">
        <v>0</v>
      </c>
      <c r="I206" s="752">
        <v>7</v>
      </c>
      <c r="J206" s="752">
        <v>282.73</v>
      </c>
      <c r="K206" s="766">
        <v>1</v>
      </c>
      <c r="L206" s="752">
        <v>7</v>
      </c>
      <c r="M206" s="753">
        <v>282.73</v>
      </c>
    </row>
    <row r="207" spans="1:13" ht="14.4" customHeight="1" x14ac:dyDescent="0.3">
      <c r="A207" s="747" t="s">
        <v>610</v>
      </c>
      <c r="B207" s="748" t="s">
        <v>1593</v>
      </c>
      <c r="C207" s="748" t="s">
        <v>1606</v>
      </c>
      <c r="D207" s="748" t="s">
        <v>669</v>
      </c>
      <c r="E207" s="748" t="s">
        <v>1607</v>
      </c>
      <c r="F207" s="752"/>
      <c r="G207" s="752"/>
      <c r="H207" s="766">
        <v>0</v>
      </c>
      <c r="I207" s="752">
        <v>1</v>
      </c>
      <c r="J207" s="752">
        <v>88.449999999999974</v>
      </c>
      <c r="K207" s="766">
        <v>1</v>
      </c>
      <c r="L207" s="752">
        <v>1</v>
      </c>
      <c r="M207" s="753">
        <v>88.449999999999974</v>
      </c>
    </row>
    <row r="208" spans="1:13" ht="14.4" customHeight="1" x14ac:dyDescent="0.3">
      <c r="A208" s="747" t="s">
        <v>610</v>
      </c>
      <c r="B208" s="748" t="s">
        <v>1695</v>
      </c>
      <c r="C208" s="748" t="s">
        <v>1857</v>
      </c>
      <c r="D208" s="748" t="s">
        <v>988</v>
      </c>
      <c r="E208" s="748" t="s">
        <v>1858</v>
      </c>
      <c r="F208" s="752"/>
      <c r="G208" s="752"/>
      <c r="H208" s="766">
        <v>0</v>
      </c>
      <c r="I208" s="752">
        <v>9</v>
      </c>
      <c r="J208" s="752">
        <v>1535.9299999999998</v>
      </c>
      <c r="K208" s="766">
        <v>1</v>
      </c>
      <c r="L208" s="752">
        <v>9</v>
      </c>
      <c r="M208" s="753">
        <v>1535.9299999999998</v>
      </c>
    </row>
    <row r="209" spans="1:13" ht="14.4" customHeight="1" x14ac:dyDescent="0.3">
      <c r="A209" s="747" t="s">
        <v>610</v>
      </c>
      <c r="B209" s="748" t="s">
        <v>1873</v>
      </c>
      <c r="C209" s="748" t="s">
        <v>1874</v>
      </c>
      <c r="D209" s="748" t="s">
        <v>1335</v>
      </c>
      <c r="E209" s="748" t="s">
        <v>1875</v>
      </c>
      <c r="F209" s="752"/>
      <c r="G209" s="752"/>
      <c r="H209" s="766">
        <v>0</v>
      </c>
      <c r="I209" s="752">
        <v>4</v>
      </c>
      <c r="J209" s="752">
        <v>1248.56</v>
      </c>
      <c r="K209" s="766">
        <v>1</v>
      </c>
      <c r="L209" s="752">
        <v>4</v>
      </c>
      <c r="M209" s="753">
        <v>1248.56</v>
      </c>
    </row>
    <row r="210" spans="1:13" ht="14.4" customHeight="1" x14ac:dyDescent="0.3">
      <c r="A210" s="747" t="s">
        <v>610</v>
      </c>
      <c r="B210" s="748" t="s">
        <v>1876</v>
      </c>
      <c r="C210" s="748" t="s">
        <v>1877</v>
      </c>
      <c r="D210" s="748" t="s">
        <v>1878</v>
      </c>
      <c r="E210" s="748" t="s">
        <v>1879</v>
      </c>
      <c r="F210" s="752"/>
      <c r="G210" s="752"/>
      <c r="H210" s="766">
        <v>0</v>
      </c>
      <c r="I210" s="752">
        <v>65</v>
      </c>
      <c r="J210" s="752">
        <v>46475</v>
      </c>
      <c r="K210" s="766">
        <v>1</v>
      </c>
      <c r="L210" s="752">
        <v>65</v>
      </c>
      <c r="M210" s="753">
        <v>46475</v>
      </c>
    </row>
    <row r="211" spans="1:13" ht="14.4" customHeight="1" x14ac:dyDescent="0.3">
      <c r="A211" s="747" t="s">
        <v>610</v>
      </c>
      <c r="B211" s="748" t="s">
        <v>1876</v>
      </c>
      <c r="C211" s="748" t="s">
        <v>1880</v>
      </c>
      <c r="D211" s="748" t="s">
        <v>1881</v>
      </c>
      <c r="E211" s="748" t="s">
        <v>1879</v>
      </c>
      <c r="F211" s="752">
        <v>18</v>
      </c>
      <c r="G211" s="752">
        <v>17134.739999999998</v>
      </c>
      <c r="H211" s="766">
        <v>1</v>
      </c>
      <c r="I211" s="752"/>
      <c r="J211" s="752"/>
      <c r="K211" s="766">
        <v>0</v>
      </c>
      <c r="L211" s="752">
        <v>18</v>
      </c>
      <c r="M211" s="753">
        <v>17134.739999999998</v>
      </c>
    </row>
    <row r="212" spans="1:13" ht="14.4" customHeight="1" x14ac:dyDescent="0.3">
      <c r="A212" s="747" t="s">
        <v>610</v>
      </c>
      <c r="B212" s="748" t="s">
        <v>1918</v>
      </c>
      <c r="C212" s="748" t="s">
        <v>1919</v>
      </c>
      <c r="D212" s="748" t="s">
        <v>1920</v>
      </c>
      <c r="E212" s="748" t="s">
        <v>1921</v>
      </c>
      <c r="F212" s="752"/>
      <c r="G212" s="752"/>
      <c r="H212" s="766">
        <v>0</v>
      </c>
      <c r="I212" s="752">
        <v>7</v>
      </c>
      <c r="J212" s="752">
        <v>3403.04</v>
      </c>
      <c r="K212" s="766">
        <v>1</v>
      </c>
      <c r="L212" s="752">
        <v>7</v>
      </c>
      <c r="M212" s="753">
        <v>3403.04</v>
      </c>
    </row>
    <row r="213" spans="1:13" ht="14.4" customHeight="1" x14ac:dyDescent="0.3">
      <c r="A213" s="747" t="s">
        <v>610</v>
      </c>
      <c r="B213" s="748" t="s">
        <v>1756</v>
      </c>
      <c r="C213" s="748" t="s">
        <v>1882</v>
      </c>
      <c r="D213" s="748" t="s">
        <v>1758</v>
      </c>
      <c r="E213" s="748" t="s">
        <v>1883</v>
      </c>
      <c r="F213" s="752"/>
      <c r="G213" s="752"/>
      <c r="H213" s="766">
        <v>0</v>
      </c>
      <c r="I213" s="752">
        <v>60</v>
      </c>
      <c r="J213" s="752">
        <v>41124</v>
      </c>
      <c r="K213" s="766">
        <v>1</v>
      </c>
      <c r="L213" s="752">
        <v>60</v>
      </c>
      <c r="M213" s="753">
        <v>41124</v>
      </c>
    </row>
    <row r="214" spans="1:13" ht="14.4" customHeight="1" x14ac:dyDescent="0.3">
      <c r="A214" s="747" t="s">
        <v>610</v>
      </c>
      <c r="B214" s="748" t="s">
        <v>1756</v>
      </c>
      <c r="C214" s="748" t="s">
        <v>1757</v>
      </c>
      <c r="D214" s="748" t="s">
        <v>1758</v>
      </c>
      <c r="E214" s="748" t="s">
        <v>1759</v>
      </c>
      <c r="F214" s="752"/>
      <c r="G214" s="752"/>
      <c r="H214" s="766">
        <v>0</v>
      </c>
      <c r="I214" s="752">
        <v>34</v>
      </c>
      <c r="J214" s="752">
        <v>5023.8399999999992</v>
      </c>
      <c r="K214" s="766">
        <v>1</v>
      </c>
      <c r="L214" s="752">
        <v>34</v>
      </c>
      <c r="M214" s="753">
        <v>5023.8399999999992</v>
      </c>
    </row>
    <row r="215" spans="1:13" ht="14.4" customHeight="1" x14ac:dyDescent="0.3">
      <c r="A215" s="747" t="s">
        <v>610</v>
      </c>
      <c r="B215" s="748" t="s">
        <v>1760</v>
      </c>
      <c r="C215" s="748" t="s">
        <v>1884</v>
      </c>
      <c r="D215" s="748" t="s">
        <v>959</v>
      </c>
      <c r="E215" s="748" t="s">
        <v>1885</v>
      </c>
      <c r="F215" s="752">
        <v>11</v>
      </c>
      <c r="G215" s="752">
        <v>9991.09</v>
      </c>
      <c r="H215" s="766">
        <v>1</v>
      </c>
      <c r="I215" s="752"/>
      <c r="J215" s="752"/>
      <c r="K215" s="766">
        <v>0</v>
      </c>
      <c r="L215" s="752">
        <v>11</v>
      </c>
      <c r="M215" s="753">
        <v>9991.09</v>
      </c>
    </row>
    <row r="216" spans="1:13" ht="14.4" customHeight="1" x14ac:dyDescent="0.3">
      <c r="A216" s="747" t="s">
        <v>610</v>
      </c>
      <c r="B216" s="748" t="s">
        <v>1793</v>
      </c>
      <c r="C216" s="748" t="s">
        <v>1794</v>
      </c>
      <c r="D216" s="748" t="s">
        <v>1795</v>
      </c>
      <c r="E216" s="748" t="s">
        <v>1796</v>
      </c>
      <c r="F216" s="752"/>
      <c r="G216" s="752"/>
      <c r="H216" s="766">
        <v>0</v>
      </c>
      <c r="I216" s="752">
        <v>10</v>
      </c>
      <c r="J216" s="752">
        <v>673.19999999999993</v>
      </c>
      <c r="K216" s="766">
        <v>1</v>
      </c>
      <c r="L216" s="752">
        <v>10</v>
      </c>
      <c r="M216" s="753">
        <v>673.19999999999993</v>
      </c>
    </row>
    <row r="217" spans="1:13" ht="14.4" customHeight="1" thickBot="1" x14ac:dyDescent="0.35">
      <c r="A217" s="754" t="s">
        <v>610</v>
      </c>
      <c r="B217" s="755" t="s">
        <v>1793</v>
      </c>
      <c r="C217" s="755" t="s">
        <v>1892</v>
      </c>
      <c r="D217" s="755" t="s">
        <v>1795</v>
      </c>
      <c r="E217" s="755" t="s">
        <v>1893</v>
      </c>
      <c r="F217" s="759"/>
      <c r="G217" s="759"/>
      <c r="H217" s="767">
        <v>0</v>
      </c>
      <c r="I217" s="759">
        <v>21</v>
      </c>
      <c r="J217" s="759">
        <v>2002.7700000000002</v>
      </c>
      <c r="K217" s="767">
        <v>1</v>
      </c>
      <c r="L217" s="759">
        <v>21</v>
      </c>
      <c r="M217" s="760">
        <v>2002.7700000000002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2757</v>
      </c>
      <c r="C3" s="396">
        <f>SUM(C6:C1048576)</f>
        <v>615</v>
      </c>
      <c r="D3" s="396">
        <f>SUM(D6:D1048576)</f>
        <v>424</v>
      </c>
      <c r="E3" s="397">
        <f>SUM(E6:E1048576)</f>
        <v>0</v>
      </c>
      <c r="F3" s="394">
        <f>IF(SUM($B3:$E3)=0,"",B3/SUM($B3:$E3))</f>
        <v>0.72629083245521597</v>
      </c>
      <c r="G3" s="392">
        <f t="shared" ref="G3:I3" si="0">IF(SUM($B3:$E3)=0,"",C3/SUM($B3:$E3))</f>
        <v>0.16201264488935721</v>
      </c>
      <c r="H3" s="392">
        <f t="shared" si="0"/>
        <v>0.11169652265542676</v>
      </c>
      <c r="I3" s="393">
        <f t="shared" si="0"/>
        <v>0</v>
      </c>
      <c r="J3" s="396">
        <f>SUM(J6:J1048576)</f>
        <v>258</v>
      </c>
      <c r="K3" s="396">
        <f>SUM(K6:K1048576)</f>
        <v>292</v>
      </c>
      <c r="L3" s="396">
        <f>SUM(L6:L1048576)</f>
        <v>424</v>
      </c>
      <c r="M3" s="397">
        <f>SUM(M6:M1048576)</f>
        <v>0</v>
      </c>
      <c r="N3" s="394">
        <f>IF(SUM($J3:$M3)=0,"",J3/SUM($J3:$M3))</f>
        <v>0.26488706365503079</v>
      </c>
      <c r="O3" s="392">
        <f t="shared" ref="O3:Q3" si="1">IF(SUM($J3:$M3)=0,"",K3/SUM($J3:$M3))</f>
        <v>0.29979466119096509</v>
      </c>
      <c r="P3" s="392">
        <f t="shared" si="1"/>
        <v>0.43531827515400412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1923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1924</v>
      </c>
      <c r="B7" s="798">
        <v>652</v>
      </c>
      <c r="C7" s="752">
        <v>352</v>
      </c>
      <c r="D7" s="752">
        <v>200</v>
      </c>
      <c r="E7" s="753"/>
      <c r="F7" s="795">
        <v>0.5415282392026578</v>
      </c>
      <c r="G7" s="766">
        <v>0.29235880398671099</v>
      </c>
      <c r="H7" s="766">
        <v>0.16611295681063123</v>
      </c>
      <c r="I7" s="801">
        <v>0</v>
      </c>
      <c r="J7" s="798">
        <v>73</v>
      </c>
      <c r="K7" s="752">
        <v>167</v>
      </c>
      <c r="L7" s="752">
        <v>200</v>
      </c>
      <c r="M7" s="753"/>
      <c r="N7" s="795">
        <v>0.16590909090909092</v>
      </c>
      <c r="O7" s="766">
        <v>0.37954545454545452</v>
      </c>
      <c r="P7" s="766">
        <v>0.45454545454545453</v>
      </c>
      <c r="Q7" s="789">
        <v>0</v>
      </c>
    </row>
    <row r="8" spans="1:17" ht="14.4" customHeight="1" x14ac:dyDescent="0.3">
      <c r="A8" s="792" t="s">
        <v>1925</v>
      </c>
      <c r="B8" s="798">
        <v>19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7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1926</v>
      </c>
      <c r="B9" s="798">
        <v>1422</v>
      </c>
      <c r="C9" s="752">
        <v>221</v>
      </c>
      <c r="D9" s="752">
        <v>224</v>
      </c>
      <c r="E9" s="753"/>
      <c r="F9" s="795">
        <v>0.7616497054097483</v>
      </c>
      <c r="G9" s="766">
        <v>0.11837171933583289</v>
      </c>
      <c r="H9" s="766">
        <v>0.11997857525441885</v>
      </c>
      <c r="I9" s="801">
        <v>0</v>
      </c>
      <c r="J9" s="798">
        <v>80</v>
      </c>
      <c r="K9" s="752">
        <v>95</v>
      </c>
      <c r="L9" s="752">
        <v>224</v>
      </c>
      <c r="M9" s="753"/>
      <c r="N9" s="795">
        <v>0.20050125313283207</v>
      </c>
      <c r="O9" s="766">
        <v>0.23809523809523808</v>
      </c>
      <c r="P9" s="766">
        <v>0.56140350877192979</v>
      </c>
      <c r="Q9" s="789">
        <v>0</v>
      </c>
    </row>
    <row r="10" spans="1:17" ht="14.4" customHeight="1" thickBot="1" x14ac:dyDescent="0.35">
      <c r="A10" s="793" t="s">
        <v>1927</v>
      </c>
      <c r="B10" s="799">
        <v>664</v>
      </c>
      <c r="C10" s="759">
        <v>42</v>
      </c>
      <c r="D10" s="759"/>
      <c r="E10" s="760"/>
      <c r="F10" s="796">
        <v>0.94050991501416425</v>
      </c>
      <c r="G10" s="767">
        <v>5.9490084985835696E-2</v>
      </c>
      <c r="H10" s="767">
        <v>0</v>
      </c>
      <c r="I10" s="802">
        <v>0</v>
      </c>
      <c r="J10" s="799">
        <v>98</v>
      </c>
      <c r="K10" s="759">
        <v>30</v>
      </c>
      <c r="L10" s="759"/>
      <c r="M10" s="760"/>
      <c r="N10" s="796">
        <v>0.765625</v>
      </c>
      <c r="O10" s="767">
        <v>0.234375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1928</v>
      </c>
      <c r="C5" s="733">
        <v>603611.25999999943</v>
      </c>
      <c r="D5" s="733">
        <v>1223</v>
      </c>
      <c r="E5" s="733">
        <v>341721.21999999968</v>
      </c>
      <c r="F5" s="803">
        <v>0.56612797448477026</v>
      </c>
      <c r="G5" s="733">
        <v>656</v>
      </c>
      <c r="H5" s="803">
        <v>0.53638593622240394</v>
      </c>
      <c r="I5" s="733">
        <v>261890.03999999972</v>
      </c>
      <c r="J5" s="803">
        <v>0.43387202551522974</v>
      </c>
      <c r="K5" s="733">
        <v>567</v>
      </c>
      <c r="L5" s="803">
        <v>0.46361406377759606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1929</v>
      </c>
      <c r="C6" s="733">
        <v>547751.49999999942</v>
      </c>
      <c r="D6" s="733">
        <v>988</v>
      </c>
      <c r="E6" s="733">
        <v>287298.41999999969</v>
      </c>
      <c r="F6" s="803">
        <v>0.52450503558639272</v>
      </c>
      <c r="G6" s="733">
        <v>429</v>
      </c>
      <c r="H6" s="803">
        <v>0.43421052631578949</v>
      </c>
      <c r="I6" s="733">
        <v>260453.07999999973</v>
      </c>
      <c r="J6" s="803">
        <v>0.47549496441360728</v>
      </c>
      <c r="K6" s="733">
        <v>559</v>
      </c>
      <c r="L6" s="803">
        <v>0.56578947368421051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1930</v>
      </c>
      <c r="C7" s="733">
        <v>55859.76</v>
      </c>
      <c r="D7" s="733">
        <v>235</v>
      </c>
      <c r="E7" s="733">
        <v>54422.8</v>
      </c>
      <c r="F7" s="803">
        <v>0.97427557869922821</v>
      </c>
      <c r="G7" s="733">
        <v>227</v>
      </c>
      <c r="H7" s="803">
        <v>0.96595744680851059</v>
      </c>
      <c r="I7" s="733">
        <v>1436.96</v>
      </c>
      <c r="J7" s="803">
        <v>2.572442130077179E-2</v>
      </c>
      <c r="K7" s="733">
        <v>8</v>
      </c>
      <c r="L7" s="803">
        <v>3.4042553191489362E-2</v>
      </c>
      <c r="M7" s="733" t="s">
        <v>1</v>
      </c>
      <c r="N7" s="270"/>
    </row>
    <row r="8" spans="1:14" ht="14.4" customHeight="1" x14ac:dyDescent="0.3">
      <c r="A8" s="729" t="s">
        <v>585</v>
      </c>
      <c r="B8" s="730" t="s">
        <v>3</v>
      </c>
      <c r="C8" s="733">
        <v>603611.25999999943</v>
      </c>
      <c r="D8" s="733">
        <v>1223</v>
      </c>
      <c r="E8" s="733">
        <v>341721.21999999968</v>
      </c>
      <c r="F8" s="803">
        <v>0.56612797448477026</v>
      </c>
      <c r="G8" s="733">
        <v>656</v>
      </c>
      <c r="H8" s="803">
        <v>0.53638593622240394</v>
      </c>
      <c r="I8" s="733">
        <v>261890.03999999972</v>
      </c>
      <c r="J8" s="803">
        <v>0.43387202551522974</v>
      </c>
      <c r="K8" s="733">
        <v>567</v>
      </c>
      <c r="L8" s="803">
        <v>0.46361406377759606</v>
      </c>
      <c r="M8" s="733" t="s">
        <v>598</v>
      </c>
      <c r="N8" s="270"/>
    </row>
    <row r="10" spans="1:14" ht="14.4" customHeight="1" x14ac:dyDescent="0.3">
      <c r="A10" s="729">
        <v>50</v>
      </c>
      <c r="B10" s="730" t="s">
        <v>1928</v>
      </c>
      <c r="C10" s="733" t="s">
        <v>587</v>
      </c>
      <c r="D10" s="733" t="s">
        <v>587</v>
      </c>
      <c r="E10" s="733" t="s">
        <v>587</v>
      </c>
      <c r="F10" s="803" t="s">
        <v>587</v>
      </c>
      <c r="G10" s="733" t="s">
        <v>587</v>
      </c>
      <c r="H10" s="803" t="s">
        <v>587</v>
      </c>
      <c r="I10" s="733" t="s">
        <v>587</v>
      </c>
      <c r="J10" s="803" t="s">
        <v>587</v>
      </c>
      <c r="K10" s="733" t="s">
        <v>587</v>
      </c>
      <c r="L10" s="803" t="s">
        <v>587</v>
      </c>
      <c r="M10" s="733" t="s">
        <v>73</v>
      </c>
      <c r="N10" s="270"/>
    </row>
    <row r="11" spans="1:14" ht="14.4" customHeight="1" x14ac:dyDescent="0.3">
      <c r="A11" s="729" t="s">
        <v>1931</v>
      </c>
      <c r="B11" s="730" t="s">
        <v>1929</v>
      </c>
      <c r="C11" s="733">
        <v>37078.61000000003</v>
      </c>
      <c r="D11" s="733">
        <v>100</v>
      </c>
      <c r="E11" s="733">
        <v>13711.710000000003</v>
      </c>
      <c r="F11" s="803">
        <v>0.3698010793824254</v>
      </c>
      <c r="G11" s="733">
        <v>21</v>
      </c>
      <c r="H11" s="803">
        <v>0.21</v>
      </c>
      <c r="I11" s="733">
        <v>23366.900000000023</v>
      </c>
      <c r="J11" s="803">
        <v>0.63019892061757454</v>
      </c>
      <c r="K11" s="733">
        <v>79</v>
      </c>
      <c r="L11" s="803">
        <v>0.79</v>
      </c>
      <c r="M11" s="733" t="s">
        <v>1</v>
      </c>
      <c r="N11" s="270"/>
    </row>
    <row r="12" spans="1:14" ht="14.4" customHeight="1" x14ac:dyDescent="0.3">
      <c r="A12" s="729" t="s">
        <v>1931</v>
      </c>
      <c r="B12" s="730" t="s">
        <v>1932</v>
      </c>
      <c r="C12" s="733">
        <v>37078.61000000003</v>
      </c>
      <c r="D12" s="733">
        <v>100</v>
      </c>
      <c r="E12" s="733">
        <v>13711.710000000003</v>
      </c>
      <c r="F12" s="803">
        <v>0.3698010793824254</v>
      </c>
      <c r="G12" s="733">
        <v>21</v>
      </c>
      <c r="H12" s="803">
        <v>0.21</v>
      </c>
      <c r="I12" s="733">
        <v>23366.900000000023</v>
      </c>
      <c r="J12" s="803">
        <v>0.63019892061757454</v>
      </c>
      <c r="K12" s="733">
        <v>79</v>
      </c>
      <c r="L12" s="803">
        <v>0.79</v>
      </c>
      <c r="M12" s="733" t="s">
        <v>602</v>
      </c>
      <c r="N12" s="270"/>
    </row>
    <row r="13" spans="1:14" ht="14.4" customHeight="1" x14ac:dyDescent="0.3">
      <c r="A13" s="729" t="s">
        <v>587</v>
      </c>
      <c r="B13" s="730" t="s">
        <v>587</v>
      </c>
      <c r="C13" s="733" t="s">
        <v>587</v>
      </c>
      <c r="D13" s="733" t="s">
        <v>587</v>
      </c>
      <c r="E13" s="733" t="s">
        <v>587</v>
      </c>
      <c r="F13" s="803" t="s">
        <v>587</v>
      </c>
      <c r="G13" s="733" t="s">
        <v>587</v>
      </c>
      <c r="H13" s="803" t="s">
        <v>587</v>
      </c>
      <c r="I13" s="733" t="s">
        <v>587</v>
      </c>
      <c r="J13" s="803" t="s">
        <v>587</v>
      </c>
      <c r="K13" s="733" t="s">
        <v>587</v>
      </c>
      <c r="L13" s="803" t="s">
        <v>587</v>
      </c>
      <c r="M13" s="733" t="s">
        <v>603</v>
      </c>
      <c r="N13" s="270"/>
    </row>
    <row r="14" spans="1:14" ht="14.4" customHeight="1" x14ac:dyDescent="0.3">
      <c r="A14" s="729" t="s">
        <v>1933</v>
      </c>
      <c r="B14" s="730" t="s">
        <v>1929</v>
      </c>
      <c r="C14" s="733">
        <v>510672.88999999955</v>
      </c>
      <c r="D14" s="733">
        <v>888</v>
      </c>
      <c r="E14" s="733">
        <v>273586.70999999985</v>
      </c>
      <c r="F14" s="803">
        <v>0.53573768131689958</v>
      </c>
      <c r="G14" s="733">
        <v>408</v>
      </c>
      <c r="H14" s="803">
        <v>0.45945945945945948</v>
      </c>
      <c r="I14" s="733">
        <v>237086.17999999967</v>
      </c>
      <c r="J14" s="803">
        <v>0.46426231868310042</v>
      </c>
      <c r="K14" s="733">
        <v>480</v>
      </c>
      <c r="L14" s="803">
        <v>0.54054054054054057</v>
      </c>
      <c r="M14" s="733" t="s">
        <v>1</v>
      </c>
      <c r="N14" s="270"/>
    </row>
    <row r="15" spans="1:14" ht="14.4" customHeight="1" x14ac:dyDescent="0.3">
      <c r="A15" s="729" t="s">
        <v>1933</v>
      </c>
      <c r="B15" s="730" t="s">
        <v>1930</v>
      </c>
      <c r="C15" s="733">
        <v>55859.76</v>
      </c>
      <c r="D15" s="733">
        <v>235</v>
      </c>
      <c r="E15" s="733">
        <v>54422.8</v>
      </c>
      <c r="F15" s="803">
        <v>0.97427557869922821</v>
      </c>
      <c r="G15" s="733">
        <v>227</v>
      </c>
      <c r="H15" s="803">
        <v>0.96595744680851059</v>
      </c>
      <c r="I15" s="733">
        <v>1436.96</v>
      </c>
      <c r="J15" s="803">
        <v>2.572442130077179E-2</v>
      </c>
      <c r="K15" s="733">
        <v>8</v>
      </c>
      <c r="L15" s="803">
        <v>3.4042553191489362E-2</v>
      </c>
      <c r="M15" s="733" t="s">
        <v>1</v>
      </c>
      <c r="N15" s="270"/>
    </row>
    <row r="16" spans="1:14" ht="14.4" customHeight="1" x14ac:dyDescent="0.3">
      <c r="A16" s="729" t="s">
        <v>1933</v>
      </c>
      <c r="B16" s="730" t="s">
        <v>1934</v>
      </c>
      <c r="C16" s="733">
        <v>566532.64999999956</v>
      </c>
      <c r="D16" s="733">
        <v>1123</v>
      </c>
      <c r="E16" s="733">
        <v>328009.50999999983</v>
      </c>
      <c r="F16" s="803">
        <v>0.57897723988193817</v>
      </c>
      <c r="G16" s="733">
        <v>635</v>
      </c>
      <c r="H16" s="803">
        <v>0.56544968833481746</v>
      </c>
      <c r="I16" s="733">
        <v>238523.13999999966</v>
      </c>
      <c r="J16" s="803">
        <v>0.42102276011806178</v>
      </c>
      <c r="K16" s="733">
        <v>488</v>
      </c>
      <c r="L16" s="803">
        <v>0.43455031166518254</v>
      </c>
      <c r="M16" s="733" t="s">
        <v>602</v>
      </c>
      <c r="N16" s="270"/>
    </row>
    <row r="17" spans="1:14" ht="14.4" customHeight="1" x14ac:dyDescent="0.3">
      <c r="A17" s="729" t="s">
        <v>587</v>
      </c>
      <c r="B17" s="730" t="s">
        <v>587</v>
      </c>
      <c r="C17" s="733" t="s">
        <v>587</v>
      </c>
      <c r="D17" s="733" t="s">
        <v>587</v>
      </c>
      <c r="E17" s="733" t="s">
        <v>587</v>
      </c>
      <c r="F17" s="803" t="s">
        <v>587</v>
      </c>
      <c r="G17" s="733" t="s">
        <v>587</v>
      </c>
      <c r="H17" s="803" t="s">
        <v>587</v>
      </c>
      <c r="I17" s="733" t="s">
        <v>587</v>
      </c>
      <c r="J17" s="803" t="s">
        <v>587</v>
      </c>
      <c r="K17" s="733" t="s">
        <v>587</v>
      </c>
      <c r="L17" s="803" t="s">
        <v>587</v>
      </c>
      <c r="M17" s="733" t="s">
        <v>603</v>
      </c>
      <c r="N17" s="270"/>
    </row>
    <row r="18" spans="1:14" ht="14.4" customHeight="1" x14ac:dyDescent="0.3">
      <c r="A18" s="729" t="s">
        <v>585</v>
      </c>
      <c r="B18" s="730" t="s">
        <v>1935</v>
      </c>
      <c r="C18" s="733">
        <v>603611.25999999954</v>
      </c>
      <c r="D18" s="733">
        <v>1223</v>
      </c>
      <c r="E18" s="733">
        <v>341721.21999999986</v>
      </c>
      <c r="F18" s="803">
        <v>0.56612797448477037</v>
      </c>
      <c r="G18" s="733">
        <v>656</v>
      </c>
      <c r="H18" s="803">
        <v>0.53638593622240394</v>
      </c>
      <c r="I18" s="733">
        <v>261890.03999999969</v>
      </c>
      <c r="J18" s="803">
        <v>0.43387202551522958</v>
      </c>
      <c r="K18" s="733">
        <v>567</v>
      </c>
      <c r="L18" s="803">
        <v>0.46361406377759606</v>
      </c>
      <c r="M18" s="733" t="s">
        <v>598</v>
      </c>
      <c r="N18" s="270"/>
    </row>
    <row r="19" spans="1:14" ht="14.4" customHeight="1" x14ac:dyDescent="0.3">
      <c r="A19" s="804" t="s">
        <v>301</v>
      </c>
    </row>
    <row r="20" spans="1:14" ht="14.4" customHeight="1" x14ac:dyDescent="0.3">
      <c r="A20" s="805" t="s">
        <v>1936</v>
      </c>
    </row>
    <row r="21" spans="1:14" ht="14.4" customHeight="1" x14ac:dyDescent="0.3">
      <c r="A21" s="804" t="s">
        <v>1937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8">
    <cfRule type="expression" dxfId="49" priority="4">
      <formula>AND(LEFT(M10,6)&lt;&gt;"mezera",M10&lt;&gt;"")</formula>
    </cfRule>
  </conditionalFormatting>
  <conditionalFormatting sqref="A10:A18">
    <cfRule type="expression" dxfId="48" priority="2">
      <formula>AND(M10&lt;&gt;"",M10&lt;&gt;"mezeraKL")</formula>
    </cfRule>
  </conditionalFormatting>
  <conditionalFormatting sqref="F10:F18">
    <cfRule type="cellIs" dxfId="47" priority="1" operator="lessThan">
      <formula>0.6</formula>
    </cfRule>
  </conditionalFormatting>
  <conditionalFormatting sqref="B10:L18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8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1938</v>
      </c>
      <c r="B5" s="797">
        <v>25745.27</v>
      </c>
      <c r="C5" s="741">
        <v>1</v>
      </c>
      <c r="D5" s="810">
        <v>84</v>
      </c>
      <c r="E5" s="813" t="s">
        <v>1938</v>
      </c>
      <c r="F5" s="797">
        <v>4658.1099999999997</v>
      </c>
      <c r="G5" s="765">
        <v>0.18093071076745357</v>
      </c>
      <c r="H5" s="745">
        <v>23</v>
      </c>
      <c r="I5" s="788">
        <v>0.27380952380952384</v>
      </c>
      <c r="J5" s="816">
        <v>21087.16</v>
      </c>
      <c r="K5" s="765">
        <v>0.8190692892325464</v>
      </c>
      <c r="L5" s="745">
        <v>61</v>
      </c>
      <c r="M5" s="788">
        <v>0.72619047619047616</v>
      </c>
    </row>
    <row r="6" spans="1:13" ht="14.4" customHeight="1" x14ac:dyDescent="0.3">
      <c r="A6" s="807" t="s">
        <v>1939</v>
      </c>
      <c r="B6" s="798">
        <v>179.13</v>
      </c>
      <c r="C6" s="748">
        <v>1</v>
      </c>
      <c r="D6" s="811">
        <v>2</v>
      </c>
      <c r="E6" s="814" t="s">
        <v>1939</v>
      </c>
      <c r="F6" s="798">
        <v>141.09</v>
      </c>
      <c r="G6" s="766">
        <v>0.78764026126277009</v>
      </c>
      <c r="H6" s="752">
        <v>1</v>
      </c>
      <c r="I6" s="789">
        <v>0.5</v>
      </c>
      <c r="J6" s="817">
        <v>38.04</v>
      </c>
      <c r="K6" s="766">
        <v>0.21235973873722994</v>
      </c>
      <c r="L6" s="752">
        <v>1</v>
      </c>
      <c r="M6" s="789">
        <v>0.5</v>
      </c>
    </row>
    <row r="7" spans="1:13" ht="14.4" customHeight="1" x14ac:dyDescent="0.3">
      <c r="A7" s="807" t="s">
        <v>1940</v>
      </c>
      <c r="B7" s="798">
        <v>3121.8099999999995</v>
      </c>
      <c r="C7" s="748">
        <v>1</v>
      </c>
      <c r="D7" s="811">
        <v>10</v>
      </c>
      <c r="E7" s="814" t="s">
        <v>1940</v>
      </c>
      <c r="F7" s="798">
        <v>120.61</v>
      </c>
      <c r="G7" s="766">
        <v>3.8634638238714082E-2</v>
      </c>
      <c r="H7" s="752">
        <v>1</v>
      </c>
      <c r="I7" s="789">
        <v>0.1</v>
      </c>
      <c r="J7" s="817">
        <v>3001.1999999999994</v>
      </c>
      <c r="K7" s="766">
        <v>0.96136536176128584</v>
      </c>
      <c r="L7" s="752">
        <v>9</v>
      </c>
      <c r="M7" s="789">
        <v>0.9</v>
      </c>
    </row>
    <row r="8" spans="1:13" ht="14.4" customHeight="1" x14ac:dyDescent="0.3">
      <c r="A8" s="807" t="s">
        <v>1941</v>
      </c>
      <c r="B8" s="798">
        <v>116925.55000000002</v>
      </c>
      <c r="C8" s="748">
        <v>1</v>
      </c>
      <c r="D8" s="811">
        <v>179</v>
      </c>
      <c r="E8" s="814" t="s">
        <v>1941</v>
      </c>
      <c r="F8" s="798">
        <v>89645.98000000001</v>
      </c>
      <c r="G8" s="766">
        <v>0.76669282291167329</v>
      </c>
      <c r="H8" s="752">
        <v>131</v>
      </c>
      <c r="I8" s="789">
        <v>0.73184357541899436</v>
      </c>
      <c r="J8" s="817">
        <v>27279.570000000007</v>
      </c>
      <c r="K8" s="766">
        <v>0.23330717708832674</v>
      </c>
      <c r="L8" s="752">
        <v>48</v>
      </c>
      <c r="M8" s="789">
        <v>0.26815642458100558</v>
      </c>
    </row>
    <row r="9" spans="1:13" ht="14.4" customHeight="1" x14ac:dyDescent="0.3">
      <c r="A9" s="807" t="s">
        <v>1942</v>
      </c>
      <c r="B9" s="798">
        <v>15799.769999999999</v>
      </c>
      <c r="C9" s="748">
        <v>1</v>
      </c>
      <c r="D9" s="811">
        <v>50</v>
      </c>
      <c r="E9" s="814" t="s">
        <v>1942</v>
      </c>
      <c r="F9" s="798">
        <v>10592.259999999998</v>
      </c>
      <c r="G9" s="766">
        <v>0.67040596160577015</v>
      </c>
      <c r="H9" s="752">
        <v>31</v>
      </c>
      <c r="I9" s="789">
        <v>0.62</v>
      </c>
      <c r="J9" s="817">
        <v>5207.51</v>
      </c>
      <c r="K9" s="766">
        <v>0.32959403839422985</v>
      </c>
      <c r="L9" s="752">
        <v>19</v>
      </c>
      <c r="M9" s="789">
        <v>0.38</v>
      </c>
    </row>
    <row r="10" spans="1:13" ht="14.4" customHeight="1" x14ac:dyDescent="0.3">
      <c r="A10" s="807" t="s">
        <v>1943</v>
      </c>
      <c r="B10" s="798">
        <v>13212.949999999997</v>
      </c>
      <c r="C10" s="748">
        <v>1</v>
      </c>
      <c r="D10" s="811">
        <v>45</v>
      </c>
      <c r="E10" s="814" t="s">
        <v>1943</v>
      </c>
      <c r="F10" s="798">
        <v>6417.5999999999985</v>
      </c>
      <c r="G10" s="766">
        <v>0.48570531183422322</v>
      </c>
      <c r="H10" s="752">
        <v>24</v>
      </c>
      <c r="I10" s="789">
        <v>0.53333333333333333</v>
      </c>
      <c r="J10" s="817">
        <v>6795.3499999999985</v>
      </c>
      <c r="K10" s="766">
        <v>0.51429468816577673</v>
      </c>
      <c r="L10" s="752">
        <v>21</v>
      </c>
      <c r="M10" s="789">
        <v>0.46666666666666667</v>
      </c>
    </row>
    <row r="11" spans="1:13" ht="14.4" customHeight="1" x14ac:dyDescent="0.3">
      <c r="A11" s="807" t="s">
        <v>1944</v>
      </c>
      <c r="B11" s="798">
        <v>38092.339999999997</v>
      </c>
      <c r="C11" s="748">
        <v>1</v>
      </c>
      <c r="D11" s="811">
        <v>142</v>
      </c>
      <c r="E11" s="814" t="s">
        <v>1944</v>
      </c>
      <c r="F11" s="798">
        <v>17692.009999999995</v>
      </c>
      <c r="G11" s="766">
        <v>0.4644505955790586</v>
      </c>
      <c r="H11" s="752">
        <v>55</v>
      </c>
      <c r="I11" s="789">
        <v>0.38732394366197181</v>
      </c>
      <c r="J11" s="817">
        <v>20400.330000000005</v>
      </c>
      <c r="K11" s="766">
        <v>0.53554940442094157</v>
      </c>
      <c r="L11" s="752">
        <v>87</v>
      </c>
      <c r="M11" s="789">
        <v>0.61267605633802813</v>
      </c>
    </row>
    <row r="12" spans="1:13" ht="14.4" customHeight="1" x14ac:dyDescent="0.3">
      <c r="A12" s="807" t="s">
        <v>1945</v>
      </c>
      <c r="B12" s="798">
        <v>279.24</v>
      </c>
      <c r="C12" s="748">
        <v>1</v>
      </c>
      <c r="D12" s="811">
        <v>6</v>
      </c>
      <c r="E12" s="814" t="s">
        <v>1945</v>
      </c>
      <c r="F12" s="798">
        <v>148.79999999999998</v>
      </c>
      <c r="G12" s="766">
        <v>0.53287494628276744</v>
      </c>
      <c r="H12" s="752">
        <v>5</v>
      </c>
      <c r="I12" s="789">
        <v>0.83333333333333337</v>
      </c>
      <c r="J12" s="817">
        <v>130.44</v>
      </c>
      <c r="K12" s="766">
        <v>0.46712505371723245</v>
      </c>
      <c r="L12" s="752">
        <v>1</v>
      </c>
      <c r="M12" s="789">
        <v>0.16666666666666666</v>
      </c>
    </row>
    <row r="13" spans="1:13" ht="14.4" customHeight="1" x14ac:dyDescent="0.3">
      <c r="A13" s="807" t="s">
        <v>1946</v>
      </c>
      <c r="B13" s="798">
        <v>272076.90000000002</v>
      </c>
      <c r="C13" s="748">
        <v>1</v>
      </c>
      <c r="D13" s="811">
        <v>378</v>
      </c>
      <c r="E13" s="814" t="s">
        <v>1946</v>
      </c>
      <c r="F13" s="798">
        <v>134723.30999999997</v>
      </c>
      <c r="G13" s="766">
        <v>0.49516629305905779</v>
      </c>
      <c r="H13" s="752">
        <v>185</v>
      </c>
      <c r="I13" s="789">
        <v>0.48941798941798942</v>
      </c>
      <c r="J13" s="817">
        <v>137353.59000000003</v>
      </c>
      <c r="K13" s="766">
        <v>0.5048337069409421</v>
      </c>
      <c r="L13" s="752">
        <v>193</v>
      </c>
      <c r="M13" s="789">
        <v>0.51058201058201058</v>
      </c>
    </row>
    <row r="14" spans="1:13" ht="14.4" customHeight="1" x14ac:dyDescent="0.3">
      <c r="A14" s="807" t="s">
        <v>1947</v>
      </c>
      <c r="B14" s="798">
        <v>16222.35</v>
      </c>
      <c r="C14" s="748">
        <v>1</v>
      </c>
      <c r="D14" s="811">
        <v>16</v>
      </c>
      <c r="E14" s="814" t="s">
        <v>1947</v>
      </c>
      <c r="F14" s="798">
        <v>8932.07</v>
      </c>
      <c r="G14" s="766">
        <v>0.55060271785530457</v>
      </c>
      <c r="H14" s="752">
        <v>11</v>
      </c>
      <c r="I14" s="789">
        <v>0.6875</v>
      </c>
      <c r="J14" s="817">
        <v>7290.2800000000007</v>
      </c>
      <c r="K14" s="766">
        <v>0.44939728214469549</v>
      </c>
      <c r="L14" s="752">
        <v>5</v>
      </c>
      <c r="M14" s="789">
        <v>0.3125</v>
      </c>
    </row>
    <row r="15" spans="1:13" ht="14.4" customHeight="1" x14ac:dyDescent="0.3">
      <c r="A15" s="807" t="s">
        <v>1948</v>
      </c>
      <c r="B15" s="798">
        <v>7914.6900000000005</v>
      </c>
      <c r="C15" s="748">
        <v>1</v>
      </c>
      <c r="D15" s="811">
        <v>36</v>
      </c>
      <c r="E15" s="814" t="s">
        <v>1948</v>
      </c>
      <c r="F15" s="798">
        <v>2595.5700000000002</v>
      </c>
      <c r="G15" s="766">
        <v>0.3279433559621413</v>
      </c>
      <c r="H15" s="752">
        <v>6</v>
      </c>
      <c r="I15" s="789">
        <v>0.16666666666666666</v>
      </c>
      <c r="J15" s="817">
        <v>5319.12</v>
      </c>
      <c r="K15" s="766">
        <v>0.6720566440378587</v>
      </c>
      <c r="L15" s="752">
        <v>30</v>
      </c>
      <c r="M15" s="789">
        <v>0.83333333333333337</v>
      </c>
    </row>
    <row r="16" spans="1:13" ht="14.4" customHeight="1" x14ac:dyDescent="0.3">
      <c r="A16" s="807" t="s">
        <v>1949</v>
      </c>
      <c r="B16" s="798">
        <v>227.72000000000003</v>
      </c>
      <c r="C16" s="748">
        <v>1</v>
      </c>
      <c r="D16" s="811">
        <v>2</v>
      </c>
      <c r="E16" s="814" t="s">
        <v>1949</v>
      </c>
      <c r="F16" s="798">
        <v>227.72000000000003</v>
      </c>
      <c r="G16" s="766">
        <v>1</v>
      </c>
      <c r="H16" s="752">
        <v>2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1950</v>
      </c>
      <c r="B17" s="798">
        <v>8211.49</v>
      </c>
      <c r="C17" s="748">
        <v>1</v>
      </c>
      <c r="D17" s="811">
        <v>39</v>
      </c>
      <c r="E17" s="814" t="s">
        <v>1950</v>
      </c>
      <c r="F17" s="798">
        <v>4968.8900000000003</v>
      </c>
      <c r="G17" s="766">
        <v>0.6051142971616601</v>
      </c>
      <c r="H17" s="752">
        <v>13</v>
      </c>
      <c r="I17" s="789">
        <v>0.33333333333333331</v>
      </c>
      <c r="J17" s="817">
        <v>3242.5999999999995</v>
      </c>
      <c r="K17" s="766">
        <v>0.3948857028383399</v>
      </c>
      <c r="L17" s="752">
        <v>26</v>
      </c>
      <c r="M17" s="789">
        <v>0.66666666666666663</v>
      </c>
    </row>
    <row r="18" spans="1:13" ht="14.4" customHeight="1" x14ac:dyDescent="0.3">
      <c r="A18" s="807" t="s">
        <v>1951</v>
      </c>
      <c r="B18" s="798">
        <v>57446.320000000007</v>
      </c>
      <c r="C18" s="748">
        <v>1</v>
      </c>
      <c r="D18" s="811">
        <v>132</v>
      </c>
      <c r="E18" s="814" t="s">
        <v>1951</v>
      </c>
      <c r="F18" s="798">
        <v>39159.86</v>
      </c>
      <c r="G18" s="766">
        <v>0.68167743381995571</v>
      </c>
      <c r="H18" s="752">
        <v>78</v>
      </c>
      <c r="I18" s="789">
        <v>0.59090909090909094</v>
      </c>
      <c r="J18" s="817">
        <v>18286.460000000006</v>
      </c>
      <c r="K18" s="766">
        <v>0.31832256618004434</v>
      </c>
      <c r="L18" s="752">
        <v>54</v>
      </c>
      <c r="M18" s="789">
        <v>0.40909090909090912</v>
      </c>
    </row>
    <row r="19" spans="1:13" ht="14.4" customHeight="1" thickBot="1" x14ac:dyDescent="0.35">
      <c r="A19" s="808" t="s">
        <v>1952</v>
      </c>
      <c r="B19" s="799">
        <v>28155.729999999996</v>
      </c>
      <c r="C19" s="755">
        <v>1</v>
      </c>
      <c r="D19" s="812">
        <v>102</v>
      </c>
      <c r="E19" s="815" t="s">
        <v>1952</v>
      </c>
      <c r="F19" s="799">
        <v>21697.339999999997</v>
      </c>
      <c r="G19" s="767">
        <v>0.7706189823527928</v>
      </c>
      <c r="H19" s="759">
        <v>90</v>
      </c>
      <c r="I19" s="790">
        <v>0.88235294117647056</v>
      </c>
      <c r="J19" s="818">
        <v>6458.3900000000012</v>
      </c>
      <c r="K19" s="767">
        <v>0.22938101764720722</v>
      </c>
      <c r="L19" s="759">
        <v>12</v>
      </c>
      <c r="M19" s="790">
        <v>0.11764705882352941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2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2997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603611.25999999943</v>
      </c>
      <c r="N3" s="70">
        <f>SUBTOTAL(9,N7:N1048576)</f>
        <v>2798</v>
      </c>
      <c r="O3" s="70">
        <f>SUBTOTAL(9,O7:O1048576)</f>
        <v>1223</v>
      </c>
      <c r="P3" s="70">
        <f>SUBTOTAL(9,P7:P1048576)</f>
        <v>341721.22000000009</v>
      </c>
      <c r="Q3" s="71">
        <f>IF(M3=0,0,P3/M3)</f>
        <v>0.56612797448477092</v>
      </c>
      <c r="R3" s="70">
        <f>SUBTOTAL(9,R7:R1048576)</f>
        <v>1486</v>
      </c>
      <c r="S3" s="71">
        <f>IF(N3=0,0,R3/N3)</f>
        <v>0.53109363831308076</v>
      </c>
      <c r="T3" s="70">
        <f>SUBTOTAL(9,T7:T1048576)</f>
        <v>656</v>
      </c>
      <c r="U3" s="72">
        <f>IF(O3=0,0,T3/O3)</f>
        <v>0.53638593622240394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1928</v>
      </c>
      <c r="C7" s="825" t="s">
        <v>1931</v>
      </c>
      <c r="D7" s="826" t="s">
        <v>2995</v>
      </c>
      <c r="E7" s="827" t="s">
        <v>1940</v>
      </c>
      <c r="F7" s="825" t="s">
        <v>1929</v>
      </c>
      <c r="G7" s="825" t="s">
        <v>1953</v>
      </c>
      <c r="H7" s="825" t="s">
        <v>624</v>
      </c>
      <c r="I7" s="825" t="s">
        <v>1571</v>
      </c>
      <c r="J7" s="825" t="s">
        <v>721</v>
      </c>
      <c r="K7" s="825" t="s">
        <v>1572</v>
      </c>
      <c r="L7" s="828">
        <v>72</v>
      </c>
      <c r="M7" s="828">
        <v>72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50</v>
      </c>
      <c r="B8" s="832" t="s">
        <v>1928</v>
      </c>
      <c r="C8" s="832" t="s">
        <v>1931</v>
      </c>
      <c r="D8" s="833" t="s">
        <v>2995</v>
      </c>
      <c r="E8" s="834" t="s">
        <v>1940</v>
      </c>
      <c r="F8" s="832" t="s">
        <v>1929</v>
      </c>
      <c r="G8" s="832" t="s">
        <v>1954</v>
      </c>
      <c r="H8" s="832" t="s">
        <v>624</v>
      </c>
      <c r="I8" s="832" t="s">
        <v>1676</v>
      </c>
      <c r="J8" s="832" t="s">
        <v>1677</v>
      </c>
      <c r="K8" s="832" t="s">
        <v>1678</v>
      </c>
      <c r="L8" s="835">
        <v>278.63</v>
      </c>
      <c r="M8" s="835">
        <v>278.63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50</v>
      </c>
      <c r="B9" s="832" t="s">
        <v>1928</v>
      </c>
      <c r="C9" s="832" t="s">
        <v>1931</v>
      </c>
      <c r="D9" s="833" t="s">
        <v>2995</v>
      </c>
      <c r="E9" s="834" t="s">
        <v>1940</v>
      </c>
      <c r="F9" s="832" t="s">
        <v>1929</v>
      </c>
      <c r="G9" s="832" t="s">
        <v>1954</v>
      </c>
      <c r="H9" s="832" t="s">
        <v>587</v>
      </c>
      <c r="I9" s="832" t="s">
        <v>1955</v>
      </c>
      <c r="J9" s="832" t="s">
        <v>1677</v>
      </c>
      <c r="K9" s="832" t="s">
        <v>1687</v>
      </c>
      <c r="L9" s="835">
        <v>117.71</v>
      </c>
      <c r="M9" s="835">
        <v>117.71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50</v>
      </c>
      <c r="B10" s="832" t="s">
        <v>1928</v>
      </c>
      <c r="C10" s="832" t="s">
        <v>1931</v>
      </c>
      <c r="D10" s="833" t="s">
        <v>2995</v>
      </c>
      <c r="E10" s="834" t="s">
        <v>1940</v>
      </c>
      <c r="F10" s="832" t="s">
        <v>1929</v>
      </c>
      <c r="G10" s="832" t="s">
        <v>1956</v>
      </c>
      <c r="H10" s="832" t="s">
        <v>587</v>
      </c>
      <c r="I10" s="832" t="s">
        <v>1957</v>
      </c>
      <c r="J10" s="832" t="s">
        <v>1958</v>
      </c>
      <c r="K10" s="832" t="s">
        <v>1959</v>
      </c>
      <c r="L10" s="835">
        <v>105.32</v>
      </c>
      <c r="M10" s="835">
        <v>105.32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1928</v>
      </c>
      <c r="C11" s="832" t="s">
        <v>1931</v>
      </c>
      <c r="D11" s="833" t="s">
        <v>2995</v>
      </c>
      <c r="E11" s="834" t="s">
        <v>1940</v>
      </c>
      <c r="F11" s="832" t="s">
        <v>1929</v>
      </c>
      <c r="G11" s="832" t="s">
        <v>1956</v>
      </c>
      <c r="H11" s="832" t="s">
        <v>587</v>
      </c>
      <c r="I11" s="832" t="s">
        <v>1960</v>
      </c>
      <c r="J11" s="832" t="s">
        <v>1961</v>
      </c>
      <c r="K11" s="832" t="s">
        <v>681</v>
      </c>
      <c r="L11" s="835">
        <v>70.23</v>
      </c>
      <c r="M11" s="835">
        <v>70.23</v>
      </c>
      <c r="N11" s="832">
        <v>1</v>
      </c>
      <c r="O11" s="836">
        <v>0.5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50</v>
      </c>
      <c r="B12" s="832" t="s">
        <v>1928</v>
      </c>
      <c r="C12" s="832" t="s">
        <v>1931</v>
      </c>
      <c r="D12" s="833" t="s">
        <v>2995</v>
      </c>
      <c r="E12" s="834" t="s">
        <v>1940</v>
      </c>
      <c r="F12" s="832" t="s">
        <v>1929</v>
      </c>
      <c r="G12" s="832" t="s">
        <v>1962</v>
      </c>
      <c r="H12" s="832" t="s">
        <v>624</v>
      </c>
      <c r="I12" s="832" t="s">
        <v>1557</v>
      </c>
      <c r="J12" s="832" t="s">
        <v>1558</v>
      </c>
      <c r="K12" s="832" t="s">
        <v>1559</v>
      </c>
      <c r="L12" s="835">
        <v>93.43</v>
      </c>
      <c r="M12" s="835">
        <v>93.43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1928</v>
      </c>
      <c r="C13" s="832" t="s">
        <v>1931</v>
      </c>
      <c r="D13" s="833" t="s">
        <v>2995</v>
      </c>
      <c r="E13" s="834" t="s">
        <v>1940</v>
      </c>
      <c r="F13" s="832" t="s">
        <v>1929</v>
      </c>
      <c r="G13" s="832" t="s">
        <v>1963</v>
      </c>
      <c r="H13" s="832" t="s">
        <v>587</v>
      </c>
      <c r="I13" s="832" t="s">
        <v>1964</v>
      </c>
      <c r="J13" s="832" t="s">
        <v>1965</v>
      </c>
      <c r="K13" s="832" t="s">
        <v>1966</v>
      </c>
      <c r="L13" s="835">
        <v>11.73</v>
      </c>
      <c r="M13" s="835">
        <v>23.46</v>
      </c>
      <c r="N13" s="832">
        <v>2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50</v>
      </c>
      <c r="B14" s="832" t="s">
        <v>1928</v>
      </c>
      <c r="C14" s="832" t="s">
        <v>1931</v>
      </c>
      <c r="D14" s="833" t="s">
        <v>2995</v>
      </c>
      <c r="E14" s="834" t="s">
        <v>1940</v>
      </c>
      <c r="F14" s="832" t="s">
        <v>1929</v>
      </c>
      <c r="G14" s="832" t="s">
        <v>1967</v>
      </c>
      <c r="H14" s="832" t="s">
        <v>587</v>
      </c>
      <c r="I14" s="832" t="s">
        <v>1968</v>
      </c>
      <c r="J14" s="832" t="s">
        <v>1969</v>
      </c>
      <c r="K14" s="832" t="s">
        <v>1970</v>
      </c>
      <c r="L14" s="835">
        <v>14.47</v>
      </c>
      <c r="M14" s="835">
        <v>14.47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1928</v>
      </c>
      <c r="C15" s="832" t="s">
        <v>1931</v>
      </c>
      <c r="D15" s="833" t="s">
        <v>2995</v>
      </c>
      <c r="E15" s="834" t="s">
        <v>1940</v>
      </c>
      <c r="F15" s="832" t="s">
        <v>1929</v>
      </c>
      <c r="G15" s="832" t="s">
        <v>1971</v>
      </c>
      <c r="H15" s="832" t="s">
        <v>587</v>
      </c>
      <c r="I15" s="832" t="s">
        <v>1972</v>
      </c>
      <c r="J15" s="832" t="s">
        <v>1973</v>
      </c>
      <c r="K15" s="832" t="s">
        <v>1974</v>
      </c>
      <c r="L15" s="835">
        <v>105.29</v>
      </c>
      <c r="M15" s="835">
        <v>105.29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50</v>
      </c>
      <c r="B16" s="832" t="s">
        <v>1928</v>
      </c>
      <c r="C16" s="832" t="s">
        <v>1931</v>
      </c>
      <c r="D16" s="833" t="s">
        <v>2995</v>
      </c>
      <c r="E16" s="834" t="s">
        <v>1940</v>
      </c>
      <c r="F16" s="832" t="s">
        <v>1929</v>
      </c>
      <c r="G16" s="832" t="s">
        <v>1053</v>
      </c>
      <c r="H16" s="832" t="s">
        <v>624</v>
      </c>
      <c r="I16" s="832" t="s">
        <v>1536</v>
      </c>
      <c r="J16" s="832" t="s">
        <v>1537</v>
      </c>
      <c r="K16" s="832" t="s">
        <v>1538</v>
      </c>
      <c r="L16" s="835">
        <v>120.61</v>
      </c>
      <c r="M16" s="835">
        <v>120.61</v>
      </c>
      <c r="N16" s="832">
        <v>1</v>
      </c>
      <c r="O16" s="836">
        <v>1</v>
      </c>
      <c r="P16" s="835">
        <v>120.61</v>
      </c>
      <c r="Q16" s="837">
        <v>1</v>
      </c>
      <c r="R16" s="832">
        <v>1</v>
      </c>
      <c r="S16" s="837">
        <v>1</v>
      </c>
      <c r="T16" s="836">
        <v>1</v>
      </c>
      <c r="U16" s="838">
        <v>1</v>
      </c>
    </row>
    <row r="17" spans="1:21" ht="14.4" customHeight="1" x14ac:dyDescent="0.3">
      <c r="A17" s="831">
        <v>50</v>
      </c>
      <c r="B17" s="832" t="s">
        <v>1928</v>
      </c>
      <c r="C17" s="832" t="s">
        <v>1931</v>
      </c>
      <c r="D17" s="833" t="s">
        <v>2995</v>
      </c>
      <c r="E17" s="834" t="s">
        <v>1940</v>
      </c>
      <c r="F17" s="832" t="s">
        <v>1929</v>
      </c>
      <c r="G17" s="832" t="s">
        <v>1053</v>
      </c>
      <c r="H17" s="832" t="s">
        <v>587</v>
      </c>
      <c r="I17" s="832" t="s">
        <v>1539</v>
      </c>
      <c r="J17" s="832" t="s">
        <v>1537</v>
      </c>
      <c r="K17" s="832" t="s">
        <v>1540</v>
      </c>
      <c r="L17" s="835">
        <v>184.74</v>
      </c>
      <c r="M17" s="835">
        <v>184.74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50</v>
      </c>
      <c r="B18" s="832" t="s">
        <v>1928</v>
      </c>
      <c r="C18" s="832" t="s">
        <v>1931</v>
      </c>
      <c r="D18" s="833" t="s">
        <v>2995</v>
      </c>
      <c r="E18" s="834" t="s">
        <v>1940</v>
      </c>
      <c r="F18" s="832" t="s">
        <v>1929</v>
      </c>
      <c r="G18" s="832" t="s">
        <v>1975</v>
      </c>
      <c r="H18" s="832" t="s">
        <v>624</v>
      </c>
      <c r="I18" s="832" t="s">
        <v>1976</v>
      </c>
      <c r="J18" s="832" t="s">
        <v>1564</v>
      </c>
      <c r="K18" s="832" t="s">
        <v>1977</v>
      </c>
      <c r="L18" s="835">
        <v>515</v>
      </c>
      <c r="M18" s="835">
        <v>515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1928</v>
      </c>
      <c r="C19" s="832" t="s">
        <v>1931</v>
      </c>
      <c r="D19" s="833" t="s">
        <v>2995</v>
      </c>
      <c r="E19" s="834" t="s">
        <v>1940</v>
      </c>
      <c r="F19" s="832" t="s">
        <v>1929</v>
      </c>
      <c r="G19" s="832" t="s">
        <v>1978</v>
      </c>
      <c r="H19" s="832" t="s">
        <v>587</v>
      </c>
      <c r="I19" s="832" t="s">
        <v>1979</v>
      </c>
      <c r="J19" s="832" t="s">
        <v>1980</v>
      </c>
      <c r="K19" s="832" t="s">
        <v>1981</v>
      </c>
      <c r="L19" s="835">
        <v>1315.6</v>
      </c>
      <c r="M19" s="835">
        <v>1315.6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1928</v>
      </c>
      <c r="C20" s="832" t="s">
        <v>1931</v>
      </c>
      <c r="D20" s="833" t="s">
        <v>2995</v>
      </c>
      <c r="E20" s="834" t="s">
        <v>1941</v>
      </c>
      <c r="F20" s="832" t="s">
        <v>1929</v>
      </c>
      <c r="G20" s="832" t="s">
        <v>1982</v>
      </c>
      <c r="H20" s="832" t="s">
        <v>587</v>
      </c>
      <c r="I20" s="832" t="s">
        <v>1983</v>
      </c>
      <c r="J20" s="832" t="s">
        <v>1129</v>
      </c>
      <c r="K20" s="832" t="s">
        <v>1984</v>
      </c>
      <c r="L20" s="835">
        <v>98.75</v>
      </c>
      <c r="M20" s="835">
        <v>98.75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50</v>
      </c>
      <c r="B21" s="832" t="s">
        <v>1928</v>
      </c>
      <c r="C21" s="832" t="s">
        <v>1931</v>
      </c>
      <c r="D21" s="833" t="s">
        <v>2995</v>
      </c>
      <c r="E21" s="834" t="s">
        <v>1941</v>
      </c>
      <c r="F21" s="832" t="s">
        <v>1929</v>
      </c>
      <c r="G21" s="832" t="s">
        <v>1985</v>
      </c>
      <c r="H21" s="832" t="s">
        <v>587</v>
      </c>
      <c r="I21" s="832" t="s">
        <v>1986</v>
      </c>
      <c r="J21" s="832" t="s">
        <v>1987</v>
      </c>
      <c r="K21" s="832" t="s">
        <v>1988</v>
      </c>
      <c r="L21" s="835">
        <v>6167.15</v>
      </c>
      <c r="M21" s="835">
        <v>6167.15</v>
      </c>
      <c r="N21" s="832">
        <v>1</v>
      </c>
      <c r="O21" s="836">
        <v>1</v>
      </c>
      <c r="P21" s="835">
        <v>6167.15</v>
      </c>
      <c r="Q21" s="837">
        <v>1</v>
      </c>
      <c r="R21" s="832">
        <v>1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50</v>
      </c>
      <c r="B22" s="832" t="s">
        <v>1928</v>
      </c>
      <c r="C22" s="832" t="s">
        <v>1931</v>
      </c>
      <c r="D22" s="833" t="s">
        <v>2995</v>
      </c>
      <c r="E22" s="834" t="s">
        <v>1941</v>
      </c>
      <c r="F22" s="832" t="s">
        <v>1929</v>
      </c>
      <c r="G22" s="832" t="s">
        <v>1989</v>
      </c>
      <c r="H22" s="832" t="s">
        <v>587</v>
      </c>
      <c r="I22" s="832" t="s">
        <v>1990</v>
      </c>
      <c r="J22" s="832" t="s">
        <v>792</v>
      </c>
      <c r="K22" s="832" t="s">
        <v>793</v>
      </c>
      <c r="L22" s="835">
        <v>50.89</v>
      </c>
      <c r="M22" s="835">
        <v>50.89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1928</v>
      </c>
      <c r="C23" s="832" t="s">
        <v>1931</v>
      </c>
      <c r="D23" s="833" t="s">
        <v>2995</v>
      </c>
      <c r="E23" s="834" t="s">
        <v>1943</v>
      </c>
      <c r="F23" s="832" t="s">
        <v>1929</v>
      </c>
      <c r="G23" s="832" t="s">
        <v>1991</v>
      </c>
      <c r="H23" s="832" t="s">
        <v>624</v>
      </c>
      <c r="I23" s="832" t="s">
        <v>1625</v>
      </c>
      <c r="J23" s="832" t="s">
        <v>1626</v>
      </c>
      <c r="K23" s="832" t="s">
        <v>1627</v>
      </c>
      <c r="L23" s="835">
        <v>31.09</v>
      </c>
      <c r="M23" s="835">
        <v>31.09</v>
      </c>
      <c r="N23" s="832">
        <v>1</v>
      </c>
      <c r="O23" s="836">
        <v>0.5</v>
      </c>
      <c r="P23" s="835">
        <v>31.09</v>
      </c>
      <c r="Q23" s="837">
        <v>1</v>
      </c>
      <c r="R23" s="832">
        <v>1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50</v>
      </c>
      <c r="B24" s="832" t="s">
        <v>1928</v>
      </c>
      <c r="C24" s="832" t="s">
        <v>1931</v>
      </c>
      <c r="D24" s="833" t="s">
        <v>2995</v>
      </c>
      <c r="E24" s="834" t="s">
        <v>1943</v>
      </c>
      <c r="F24" s="832" t="s">
        <v>1929</v>
      </c>
      <c r="G24" s="832" t="s">
        <v>1992</v>
      </c>
      <c r="H24" s="832" t="s">
        <v>624</v>
      </c>
      <c r="I24" s="832" t="s">
        <v>1661</v>
      </c>
      <c r="J24" s="832" t="s">
        <v>902</v>
      </c>
      <c r="K24" s="832" t="s">
        <v>1662</v>
      </c>
      <c r="L24" s="835">
        <v>39.549999999999997</v>
      </c>
      <c r="M24" s="835">
        <v>39.549999999999997</v>
      </c>
      <c r="N24" s="832">
        <v>1</v>
      </c>
      <c r="O24" s="836">
        <v>0.5</v>
      </c>
      <c r="P24" s="835">
        <v>39.549999999999997</v>
      </c>
      <c r="Q24" s="837">
        <v>1</v>
      </c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50</v>
      </c>
      <c r="B25" s="832" t="s">
        <v>1928</v>
      </c>
      <c r="C25" s="832" t="s">
        <v>1931</v>
      </c>
      <c r="D25" s="833" t="s">
        <v>2995</v>
      </c>
      <c r="E25" s="834" t="s">
        <v>1944</v>
      </c>
      <c r="F25" s="832" t="s">
        <v>1929</v>
      </c>
      <c r="G25" s="832" t="s">
        <v>1993</v>
      </c>
      <c r="H25" s="832" t="s">
        <v>587</v>
      </c>
      <c r="I25" s="832" t="s">
        <v>1994</v>
      </c>
      <c r="J25" s="832" t="s">
        <v>1995</v>
      </c>
      <c r="K25" s="832" t="s">
        <v>1996</v>
      </c>
      <c r="L25" s="835">
        <v>36.270000000000003</v>
      </c>
      <c r="M25" s="835">
        <v>36.270000000000003</v>
      </c>
      <c r="N25" s="832">
        <v>1</v>
      </c>
      <c r="O25" s="836">
        <v>0.5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50</v>
      </c>
      <c r="B26" s="832" t="s">
        <v>1928</v>
      </c>
      <c r="C26" s="832" t="s">
        <v>1931</v>
      </c>
      <c r="D26" s="833" t="s">
        <v>2995</v>
      </c>
      <c r="E26" s="834" t="s">
        <v>1944</v>
      </c>
      <c r="F26" s="832" t="s">
        <v>1929</v>
      </c>
      <c r="G26" s="832" t="s">
        <v>1991</v>
      </c>
      <c r="H26" s="832" t="s">
        <v>587</v>
      </c>
      <c r="I26" s="832" t="s">
        <v>1997</v>
      </c>
      <c r="J26" s="832" t="s">
        <v>1998</v>
      </c>
      <c r="K26" s="832" t="s">
        <v>1629</v>
      </c>
      <c r="L26" s="835">
        <v>62.18</v>
      </c>
      <c r="M26" s="835">
        <v>62.18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1928</v>
      </c>
      <c r="C27" s="832" t="s">
        <v>1931</v>
      </c>
      <c r="D27" s="833" t="s">
        <v>2995</v>
      </c>
      <c r="E27" s="834" t="s">
        <v>1944</v>
      </c>
      <c r="F27" s="832" t="s">
        <v>1929</v>
      </c>
      <c r="G27" s="832" t="s">
        <v>1954</v>
      </c>
      <c r="H27" s="832" t="s">
        <v>624</v>
      </c>
      <c r="I27" s="832" t="s">
        <v>1676</v>
      </c>
      <c r="J27" s="832" t="s">
        <v>1677</v>
      </c>
      <c r="K27" s="832" t="s">
        <v>1678</v>
      </c>
      <c r="L27" s="835">
        <v>278.63</v>
      </c>
      <c r="M27" s="835">
        <v>1671.7800000000002</v>
      </c>
      <c r="N27" s="832">
        <v>6</v>
      </c>
      <c r="O27" s="836">
        <v>3</v>
      </c>
      <c r="P27" s="835">
        <v>278.63</v>
      </c>
      <c r="Q27" s="837">
        <v>0.16666666666666666</v>
      </c>
      <c r="R27" s="832">
        <v>1</v>
      </c>
      <c r="S27" s="837">
        <v>0.16666666666666666</v>
      </c>
      <c r="T27" s="836">
        <v>0.5</v>
      </c>
      <c r="U27" s="838">
        <v>0.16666666666666666</v>
      </c>
    </row>
    <row r="28" spans="1:21" ht="14.4" customHeight="1" x14ac:dyDescent="0.3">
      <c r="A28" s="831">
        <v>50</v>
      </c>
      <c r="B28" s="832" t="s">
        <v>1928</v>
      </c>
      <c r="C28" s="832" t="s">
        <v>1931</v>
      </c>
      <c r="D28" s="833" t="s">
        <v>2995</v>
      </c>
      <c r="E28" s="834" t="s">
        <v>1944</v>
      </c>
      <c r="F28" s="832" t="s">
        <v>1929</v>
      </c>
      <c r="G28" s="832" t="s">
        <v>1954</v>
      </c>
      <c r="H28" s="832" t="s">
        <v>587</v>
      </c>
      <c r="I28" s="832" t="s">
        <v>1999</v>
      </c>
      <c r="J28" s="832" t="s">
        <v>1677</v>
      </c>
      <c r="K28" s="832" t="s">
        <v>1691</v>
      </c>
      <c r="L28" s="835">
        <v>181.11</v>
      </c>
      <c r="M28" s="835">
        <v>181.11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50</v>
      </c>
      <c r="B29" s="832" t="s">
        <v>1928</v>
      </c>
      <c r="C29" s="832" t="s">
        <v>1931</v>
      </c>
      <c r="D29" s="833" t="s">
        <v>2995</v>
      </c>
      <c r="E29" s="834" t="s">
        <v>1944</v>
      </c>
      <c r="F29" s="832" t="s">
        <v>1929</v>
      </c>
      <c r="G29" s="832" t="s">
        <v>1956</v>
      </c>
      <c r="H29" s="832" t="s">
        <v>587</v>
      </c>
      <c r="I29" s="832" t="s">
        <v>2000</v>
      </c>
      <c r="J29" s="832" t="s">
        <v>1958</v>
      </c>
      <c r="K29" s="832" t="s">
        <v>1849</v>
      </c>
      <c r="L29" s="835">
        <v>35.11</v>
      </c>
      <c r="M29" s="835">
        <v>70.22</v>
      </c>
      <c r="N29" s="832">
        <v>2</v>
      </c>
      <c r="O29" s="836">
        <v>1</v>
      </c>
      <c r="P29" s="835">
        <v>35.11</v>
      </c>
      <c r="Q29" s="837">
        <v>0.5</v>
      </c>
      <c r="R29" s="832">
        <v>1</v>
      </c>
      <c r="S29" s="837">
        <v>0.5</v>
      </c>
      <c r="T29" s="836">
        <v>0.5</v>
      </c>
      <c r="U29" s="838">
        <v>0.5</v>
      </c>
    </row>
    <row r="30" spans="1:21" ht="14.4" customHeight="1" x14ac:dyDescent="0.3">
      <c r="A30" s="831">
        <v>50</v>
      </c>
      <c r="B30" s="832" t="s">
        <v>1928</v>
      </c>
      <c r="C30" s="832" t="s">
        <v>1931</v>
      </c>
      <c r="D30" s="833" t="s">
        <v>2995</v>
      </c>
      <c r="E30" s="834" t="s">
        <v>1944</v>
      </c>
      <c r="F30" s="832" t="s">
        <v>1929</v>
      </c>
      <c r="G30" s="832" t="s">
        <v>1956</v>
      </c>
      <c r="H30" s="832" t="s">
        <v>624</v>
      </c>
      <c r="I30" s="832" t="s">
        <v>1848</v>
      </c>
      <c r="J30" s="832" t="s">
        <v>680</v>
      </c>
      <c r="K30" s="832" t="s">
        <v>1849</v>
      </c>
      <c r="L30" s="835">
        <v>35.11</v>
      </c>
      <c r="M30" s="835">
        <v>35.11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1928</v>
      </c>
      <c r="C31" s="832" t="s">
        <v>1931</v>
      </c>
      <c r="D31" s="833" t="s">
        <v>2995</v>
      </c>
      <c r="E31" s="834" t="s">
        <v>1944</v>
      </c>
      <c r="F31" s="832" t="s">
        <v>1929</v>
      </c>
      <c r="G31" s="832" t="s">
        <v>2001</v>
      </c>
      <c r="H31" s="832" t="s">
        <v>587</v>
      </c>
      <c r="I31" s="832" t="s">
        <v>2002</v>
      </c>
      <c r="J31" s="832" t="s">
        <v>1175</v>
      </c>
      <c r="K31" s="832" t="s">
        <v>2003</v>
      </c>
      <c r="L31" s="835">
        <v>96.84</v>
      </c>
      <c r="M31" s="835">
        <v>96.84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50</v>
      </c>
      <c r="B32" s="832" t="s">
        <v>1928</v>
      </c>
      <c r="C32" s="832" t="s">
        <v>1931</v>
      </c>
      <c r="D32" s="833" t="s">
        <v>2995</v>
      </c>
      <c r="E32" s="834" t="s">
        <v>1944</v>
      </c>
      <c r="F32" s="832" t="s">
        <v>1929</v>
      </c>
      <c r="G32" s="832" t="s">
        <v>2004</v>
      </c>
      <c r="H32" s="832" t="s">
        <v>587</v>
      </c>
      <c r="I32" s="832" t="s">
        <v>2005</v>
      </c>
      <c r="J32" s="832" t="s">
        <v>778</v>
      </c>
      <c r="K32" s="832" t="s">
        <v>2006</v>
      </c>
      <c r="L32" s="835">
        <v>159.16999999999999</v>
      </c>
      <c r="M32" s="835">
        <v>159.16999999999999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1928</v>
      </c>
      <c r="C33" s="832" t="s">
        <v>1931</v>
      </c>
      <c r="D33" s="833" t="s">
        <v>2995</v>
      </c>
      <c r="E33" s="834" t="s">
        <v>1944</v>
      </c>
      <c r="F33" s="832" t="s">
        <v>1929</v>
      </c>
      <c r="G33" s="832" t="s">
        <v>2007</v>
      </c>
      <c r="H33" s="832" t="s">
        <v>587</v>
      </c>
      <c r="I33" s="832" t="s">
        <v>1844</v>
      </c>
      <c r="J33" s="832" t="s">
        <v>1240</v>
      </c>
      <c r="K33" s="832" t="s">
        <v>1845</v>
      </c>
      <c r="L33" s="835">
        <v>42.51</v>
      </c>
      <c r="M33" s="835">
        <v>85.02</v>
      </c>
      <c r="N33" s="832">
        <v>2</v>
      </c>
      <c r="O33" s="836">
        <v>1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50</v>
      </c>
      <c r="B34" s="832" t="s">
        <v>1928</v>
      </c>
      <c r="C34" s="832" t="s">
        <v>1931</v>
      </c>
      <c r="D34" s="833" t="s">
        <v>2995</v>
      </c>
      <c r="E34" s="834" t="s">
        <v>1944</v>
      </c>
      <c r="F34" s="832" t="s">
        <v>1929</v>
      </c>
      <c r="G34" s="832" t="s">
        <v>2008</v>
      </c>
      <c r="H34" s="832" t="s">
        <v>587</v>
      </c>
      <c r="I34" s="832" t="s">
        <v>2009</v>
      </c>
      <c r="J34" s="832" t="s">
        <v>2010</v>
      </c>
      <c r="K34" s="832" t="s">
        <v>888</v>
      </c>
      <c r="L34" s="835">
        <v>46.25</v>
      </c>
      <c r="M34" s="835">
        <v>46.25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1928</v>
      </c>
      <c r="C35" s="832" t="s">
        <v>1931</v>
      </c>
      <c r="D35" s="833" t="s">
        <v>2995</v>
      </c>
      <c r="E35" s="834" t="s">
        <v>1944</v>
      </c>
      <c r="F35" s="832" t="s">
        <v>1929</v>
      </c>
      <c r="G35" s="832" t="s">
        <v>2011</v>
      </c>
      <c r="H35" s="832" t="s">
        <v>587</v>
      </c>
      <c r="I35" s="832" t="s">
        <v>2012</v>
      </c>
      <c r="J35" s="832" t="s">
        <v>2013</v>
      </c>
      <c r="K35" s="832" t="s">
        <v>2014</v>
      </c>
      <c r="L35" s="835">
        <v>107.27</v>
      </c>
      <c r="M35" s="835">
        <v>107.27</v>
      </c>
      <c r="N35" s="832">
        <v>1</v>
      </c>
      <c r="O35" s="836">
        <v>0.5</v>
      </c>
      <c r="P35" s="835">
        <v>107.27</v>
      </c>
      <c r="Q35" s="837">
        <v>1</v>
      </c>
      <c r="R35" s="832">
        <v>1</v>
      </c>
      <c r="S35" s="837">
        <v>1</v>
      </c>
      <c r="T35" s="836">
        <v>0.5</v>
      </c>
      <c r="U35" s="838">
        <v>1</v>
      </c>
    </row>
    <row r="36" spans="1:21" ht="14.4" customHeight="1" x14ac:dyDescent="0.3">
      <c r="A36" s="831">
        <v>50</v>
      </c>
      <c r="B36" s="832" t="s">
        <v>1928</v>
      </c>
      <c r="C36" s="832" t="s">
        <v>1931</v>
      </c>
      <c r="D36" s="833" t="s">
        <v>2995</v>
      </c>
      <c r="E36" s="834" t="s">
        <v>1944</v>
      </c>
      <c r="F36" s="832" t="s">
        <v>1929</v>
      </c>
      <c r="G36" s="832" t="s">
        <v>2015</v>
      </c>
      <c r="H36" s="832" t="s">
        <v>587</v>
      </c>
      <c r="I36" s="832" t="s">
        <v>2016</v>
      </c>
      <c r="J36" s="832" t="s">
        <v>870</v>
      </c>
      <c r="K36" s="832" t="s">
        <v>2017</v>
      </c>
      <c r="L36" s="835">
        <v>45.03</v>
      </c>
      <c r="M36" s="835">
        <v>45.03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50</v>
      </c>
      <c r="B37" s="832" t="s">
        <v>1928</v>
      </c>
      <c r="C37" s="832" t="s">
        <v>1931</v>
      </c>
      <c r="D37" s="833" t="s">
        <v>2995</v>
      </c>
      <c r="E37" s="834" t="s">
        <v>1944</v>
      </c>
      <c r="F37" s="832" t="s">
        <v>1929</v>
      </c>
      <c r="G37" s="832" t="s">
        <v>2018</v>
      </c>
      <c r="H37" s="832" t="s">
        <v>587</v>
      </c>
      <c r="I37" s="832" t="s">
        <v>2019</v>
      </c>
      <c r="J37" s="832" t="s">
        <v>864</v>
      </c>
      <c r="K37" s="832" t="s">
        <v>2020</v>
      </c>
      <c r="L37" s="835">
        <v>49.2</v>
      </c>
      <c r="M37" s="835">
        <v>49.2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1928</v>
      </c>
      <c r="C38" s="832" t="s">
        <v>1931</v>
      </c>
      <c r="D38" s="833" t="s">
        <v>2995</v>
      </c>
      <c r="E38" s="834" t="s">
        <v>1944</v>
      </c>
      <c r="F38" s="832" t="s">
        <v>1929</v>
      </c>
      <c r="G38" s="832" t="s">
        <v>1962</v>
      </c>
      <c r="H38" s="832" t="s">
        <v>624</v>
      </c>
      <c r="I38" s="832" t="s">
        <v>1557</v>
      </c>
      <c r="J38" s="832" t="s">
        <v>1558</v>
      </c>
      <c r="K38" s="832" t="s">
        <v>1559</v>
      </c>
      <c r="L38" s="835">
        <v>93.43</v>
      </c>
      <c r="M38" s="835">
        <v>186.86</v>
      </c>
      <c r="N38" s="832">
        <v>2</v>
      </c>
      <c r="O38" s="836">
        <v>1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1928</v>
      </c>
      <c r="C39" s="832" t="s">
        <v>1931</v>
      </c>
      <c r="D39" s="833" t="s">
        <v>2995</v>
      </c>
      <c r="E39" s="834" t="s">
        <v>1944</v>
      </c>
      <c r="F39" s="832" t="s">
        <v>1929</v>
      </c>
      <c r="G39" s="832" t="s">
        <v>1963</v>
      </c>
      <c r="H39" s="832" t="s">
        <v>587</v>
      </c>
      <c r="I39" s="832" t="s">
        <v>1964</v>
      </c>
      <c r="J39" s="832" t="s">
        <v>1965</v>
      </c>
      <c r="K39" s="832" t="s">
        <v>1966</v>
      </c>
      <c r="L39" s="835">
        <v>11.73</v>
      </c>
      <c r="M39" s="835">
        <v>70.38000000000001</v>
      </c>
      <c r="N39" s="832">
        <v>6</v>
      </c>
      <c r="O39" s="836">
        <v>3.5</v>
      </c>
      <c r="P39" s="835">
        <v>11.73</v>
      </c>
      <c r="Q39" s="837">
        <v>0.16666666666666666</v>
      </c>
      <c r="R39" s="832">
        <v>1</v>
      </c>
      <c r="S39" s="837">
        <v>0.16666666666666666</v>
      </c>
      <c r="T39" s="836">
        <v>0.5</v>
      </c>
      <c r="U39" s="838">
        <v>0.14285714285714285</v>
      </c>
    </row>
    <row r="40" spans="1:21" ht="14.4" customHeight="1" x14ac:dyDescent="0.3">
      <c r="A40" s="831">
        <v>50</v>
      </c>
      <c r="B40" s="832" t="s">
        <v>1928</v>
      </c>
      <c r="C40" s="832" t="s">
        <v>1931</v>
      </c>
      <c r="D40" s="833" t="s">
        <v>2995</v>
      </c>
      <c r="E40" s="834" t="s">
        <v>1944</v>
      </c>
      <c r="F40" s="832" t="s">
        <v>1929</v>
      </c>
      <c r="G40" s="832" t="s">
        <v>1963</v>
      </c>
      <c r="H40" s="832" t="s">
        <v>587</v>
      </c>
      <c r="I40" s="832" t="s">
        <v>2021</v>
      </c>
      <c r="J40" s="832" t="s">
        <v>2022</v>
      </c>
      <c r="K40" s="832" t="s">
        <v>2023</v>
      </c>
      <c r="L40" s="835">
        <v>35.17</v>
      </c>
      <c r="M40" s="835">
        <v>35.17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1928</v>
      </c>
      <c r="C41" s="832" t="s">
        <v>1931</v>
      </c>
      <c r="D41" s="833" t="s">
        <v>2995</v>
      </c>
      <c r="E41" s="834" t="s">
        <v>1944</v>
      </c>
      <c r="F41" s="832" t="s">
        <v>1929</v>
      </c>
      <c r="G41" s="832" t="s">
        <v>2024</v>
      </c>
      <c r="H41" s="832" t="s">
        <v>587</v>
      </c>
      <c r="I41" s="832" t="s">
        <v>2025</v>
      </c>
      <c r="J41" s="832" t="s">
        <v>982</v>
      </c>
      <c r="K41" s="832" t="s">
        <v>1531</v>
      </c>
      <c r="L41" s="835">
        <v>86.41</v>
      </c>
      <c r="M41" s="835">
        <v>172.82</v>
      </c>
      <c r="N41" s="832">
        <v>2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1928</v>
      </c>
      <c r="C42" s="832" t="s">
        <v>1931</v>
      </c>
      <c r="D42" s="833" t="s">
        <v>2995</v>
      </c>
      <c r="E42" s="834" t="s">
        <v>1944</v>
      </c>
      <c r="F42" s="832" t="s">
        <v>1929</v>
      </c>
      <c r="G42" s="832" t="s">
        <v>2026</v>
      </c>
      <c r="H42" s="832" t="s">
        <v>624</v>
      </c>
      <c r="I42" s="832" t="s">
        <v>1846</v>
      </c>
      <c r="J42" s="832" t="s">
        <v>1597</v>
      </c>
      <c r="K42" s="832" t="s">
        <v>1847</v>
      </c>
      <c r="L42" s="835">
        <v>10.65</v>
      </c>
      <c r="M42" s="835">
        <v>31.950000000000003</v>
      </c>
      <c r="N42" s="832">
        <v>3</v>
      </c>
      <c r="O42" s="836">
        <v>1.5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1928</v>
      </c>
      <c r="C43" s="832" t="s">
        <v>1931</v>
      </c>
      <c r="D43" s="833" t="s">
        <v>2995</v>
      </c>
      <c r="E43" s="834" t="s">
        <v>1944</v>
      </c>
      <c r="F43" s="832" t="s">
        <v>1929</v>
      </c>
      <c r="G43" s="832" t="s">
        <v>2026</v>
      </c>
      <c r="H43" s="832" t="s">
        <v>624</v>
      </c>
      <c r="I43" s="832" t="s">
        <v>1604</v>
      </c>
      <c r="J43" s="832" t="s">
        <v>1597</v>
      </c>
      <c r="K43" s="832" t="s">
        <v>1605</v>
      </c>
      <c r="L43" s="835">
        <v>17.559999999999999</v>
      </c>
      <c r="M43" s="835">
        <v>17.559999999999999</v>
      </c>
      <c r="N43" s="832">
        <v>1</v>
      </c>
      <c r="O43" s="836">
        <v>0.5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50</v>
      </c>
      <c r="B44" s="832" t="s">
        <v>1928</v>
      </c>
      <c r="C44" s="832" t="s">
        <v>1931</v>
      </c>
      <c r="D44" s="833" t="s">
        <v>2995</v>
      </c>
      <c r="E44" s="834" t="s">
        <v>1944</v>
      </c>
      <c r="F44" s="832" t="s">
        <v>1929</v>
      </c>
      <c r="G44" s="832" t="s">
        <v>2027</v>
      </c>
      <c r="H44" s="832" t="s">
        <v>624</v>
      </c>
      <c r="I44" s="832" t="s">
        <v>2028</v>
      </c>
      <c r="J44" s="832" t="s">
        <v>814</v>
      </c>
      <c r="K44" s="832" t="s">
        <v>1545</v>
      </c>
      <c r="L44" s="835">
        <v>2309.36</v>
      </c>
      <c r="M44" s="835">
        <v>2309.36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50</v>
      </c>
      <c r="B45" s="832" t="s">
        <v>1928</v>
      </c>
      <c r="C45" s="832" t="s">
        <v>1931</v>
      </c>
      <c r="D45" s="833" t="s">
        <v>2995</v>
      </c>
      <c r="E45" s="834" t="s">
        <v>1944</v>
      </c>
      <c r="F45" s="832" t="s">
        <v>1929</v>
      </c>
      <c r="G45" s="832" t="s">
        <v>1971</v>
      </c>
      <c r="H45" s="832" t="s">
        <v>587</v>
      </c>
      <c r="I45" s="832" t="s">
        <v>2029</v>
      </c>
      <c r="J45" s="832" t="s">
        <v>1973</v>
      </c>
      <c r="K45" s="832" t="s">
        <v>1970</v>
      </c>
      <c r="L45" s="835">
        <v>32.76</v>
      </c>
      <c r="M45" s="835">
        <v>32.76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50</v>
      </c>
      <c r="B46" s="832" t="s">
        <v>1928</v>
      </c>
      <c r="C46" s="832" t="s">
        <v>1931</v>
      </c>
      <c r="D46" s="833" t="s">
        <v>2995</v>
      </c>
      <c r="E46" s="834" t="s">
        <v>1944</v>
      </c>
      <c r="F46" s="832" t="s">
        <v>1929</v>
      </c>
      <c r="G46" s="832" t="s">
        <v>2030</v>
      </c>
      <c r="H46" s="832" t="s">
        <v>624</v>
      </c>
      <c r="I46" s="832" t="s">
        <v>2031</v>
      </c>
      <c r="J46" s="832" t="s">
        <v>1516</v>
      </c>
      <c r="K46" s="832" t="s">
        <v>1517</v>
      </c>
      <c r="L46" s="835">
        <v>16.12</v>
      </c>
      <c r="M46" s="835">
        <v>32.24</v>
      </c>
      <c r="N46" s="832">
        <v>2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1928</v>
      </c>
      <c r="C47" s="832" t="s">
        <v>1931</v>
      </c>
      <c r="D47" s="833" t="s">
        <v>2995</v>
      </c>
      <c r="E47" s="834" t="s">
        <v>1944</v>
      </c>
      <c r="F47" s="832" t="s">
        <v>1929</v>
      </c>
      <c r="G47" s="832" t="s">
        <v>2030</v>
      </c>
      <c r="H47" s="832" t="s">
        <v>624</v>
      </c>
      <c r="I47" s="832" t="s">
        <v>2032</v>
      </c>
      <c r="J47" s="832" t="s">
        <v>1516</v>
      </c>
      <c r="K47" s="832" t="s">
        <v>2033</v>
      </c>
      <c r="L47" s="835">
        <v>32.25</v>
      </c>
      <c r="M47" s="835">
        <v>64.5</v>
      </c>
      <c r="N47" s="832">
        <v>2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1928</v>
      </c>
      <c r="C48" s="832" t="s">
        <v>1931</v>
      </c>
      <c r="D48" s="833" t="s">
        <v>2995</v>
      </c>
      <c r="E48" s="834" t="s">
        <v>1944</v>
      </c>
      <c r="F48" s="832" t="s">
        <v>1929</v>
      </c>
      <c r="G48" s="832" t="s">
        <v>2030</v>
      </c>
      <c r="H48" s="832" t="s">
        <v>624</v>
      </c>
      <c r="I48" s="832" t="s">
        <v>2034</v>
      </c>
      <c r="J48" s="832" t="s">
        <v>1516</v>
      </c>
      <c r="K48" s="832" t="s">
        <v>2035</v>
      </c>
      <c r="L48" s="835">
        <v>8.06</v>
      </c>
      <c r="M48" s="835">
        <v>8.06</v>
      </c>
      <c r="N48" s="832">
        <v>1</v>
      </c>
      <c r="O48" s="836">
        <v>0.5</v>
      </c>
      <c r="P48" s="835">
        <v>8.06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50</v>
      </c>
      <c r="B49" s="832" t="s">
        <v>1928</v>
      </c>
      <c r="C49" s="832" t="s">
        <v>1931</v>
      </c>
      <c r="D49" s="833" t="s">
        <v>2995</v>
      </c>
      <c r="E49" s="834" t="s">
        <v>1944</v>
      </c>
      <c r="F49" s="832" t="s">
        <v>1929</v>
      </c>
      <c r="G49" s="832" t="s">
        <v>2036</v>
      </c>
      <c r="H49" s="832" t="s">
        <v>624</v>
      </c>
      <c r="I49" s="832" t="s">
        <v>1852</v>
      </c>
      <c r="J49" s="832" t="s">
        <v>952</v>
      </c>
      <c r="K49" s="832" t="s">
        <v>1849</v>
      </c>
      <c r="L49" s="835">
        <v>47.7</v>
      </c>
      <c r="M49" s="835">
        <v>95.4</v>
      </c>
      <c r="N49" s="832">
        <v>2</v>
      </c>
      <c r="O49" s="836">
        <v>1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50</v>
      </c>
      <c r="B50" s="832" t="s">
        <v>1928</v>
      </c>
      <c r="C50" s="832" t="s">
        <v>1931</v>
      </c>
      <c r="D50" s="833" t="s">
        <v>2995</v>
      </c>
      <c r="E50" s="834" t="s">
        <v>1944</v>
      </c>
      <c r="F50" s="832" t="s">
        <v>1929</v>
      </c>
      <c r="G50" s="832" t="s">
        <v>2037</v>
      </c>
      <c r="H50" s="832" t="s">
        <v>624</v>
      </c>
      <c r="I50" s="832" t="s">
        <v>1853</v>
      </c>
      <c r="J50" s="832" t="s">
        <v>1648</v>
      </c>
      <c r="K50" s="832" t="s">
        <v>1854</v>
      </c>
      <c r="L50" s="835">
        <v>72.88</v>
      </c>
      <c r="M50" s="835">
        <v>72.88</v>
      </c>
      <c r="N50" s="832">
        <v>1</v>
      </c>
      <c r="O50" s="836">
        <v>0.5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50</v>
      </c>
      <c r="B51" s="832" t="s">
        <v>1928</v>
      </c>
      <c r="C51" s="832" t="s">
        <v>1931</v>
      </c>
      <c r="D51" s="833" t="s">
        <v>2995</v>
      </c>
      <c r="E51" s="834" t="s">
        <v>1944</v>
      </c>
      <c r="F51" s="832" t="s">
        <v>1929</v>
      </c>
      <c r="G51" s="832" t="s">
        <v>2038</v>
      </c>
      <c r="H51" s="832" t="s">
        <v>587</v>
      </c>
      <c r="I51" s="832" t="s">
        <v>2039</v>
      </c>
      <c r="J51" s="832" t="s">
        <v>2040</v>
      </c>
      <c r="K51" s="832" t="s">
        <v>2041</v>
      </c>
      <c r="L51" s="835">
        <v>298.94</v>
      </c>
      <c r="M51" s="835">
        <v>298.94</v>
      </c>
      <c r="N51" s="832">
        <v>1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50</v>
      </c>
      <c r="B52" s="832" t="s">
        <v>1928</v>
      </c>
      <c r="C52" s="832" t="s">
        <v>1931</v>
      </c>
      <c r="D52" s="833" t="s">
        <v>2995</v>
      </c>
      <c r="E52" s="834" t="s">
        <v>1944</v>
      </c>
      <c r="F52" s="832" t="s">
        <v>1929</v>
      </c>
      <c r="G52" s="832" t="s">
        <v>2042</v>
      </c>
      <c r="H52" s="832" t="s">
        <v>624</v>
      </c>
      <c r="I52" s="832" t="s">
        <v>1643</v>
      </c>
      <c r="J52" s="832" t="s">
        <v>1641</v>
      </c>
      <c r="K52" s="832" t="s">
        <v>1644</v>
      </c>
      <c r="L52" s="835">
        <v>15.9</v>
      </c>
      <c r="M52" s="835">
        <v>15.9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50</v>
      </c>
      <c r="B53" s="832" t="s">
        <v>1928</v>
      </c>
      <c r="C53" s="832" t="s">
        <v>1931</v>
      </c>
      <c r="D53" s="833" t="s">
        <v>2995</v>
      </c>
      <c r="E53" s="834" t="s">
        <v>1944</v>
      </c>
      <c r="F53" s="832" t="s">
        <v>1929</v>
      </c>
      <c r="G53" s="832" t="s">
        <v>2042</v>
      </c>
      <c r="H53" s="832" t="s">
        <v>624</v>
      </c>
      <c r="I53" s="832" t="s">
        <v>1645</v>
      </c>
      <c r="J53" s="832" t="s">
        <v>1641</v>
      </c>
      <c r="K53" s="832" t="s">
        <v>1627</v>
      </c>
      <c r="L53" s="835">
        <v>47.7</v>
      </c>
      <c r="M53" s="835">
        <v>95.4</v>
      </c>
      <c r="N53" s="832">
        <v>2</v>
      </c>
      <c r="O53" s="836">
        <v>1</v>
      </c>
      <c r="P53" s="835">
        <v>47.7</v>
      </c>
      <c r="Q53" s="837">
        <v>0.5</v>
      </c>
      <c r="R53" s="832">
        <v>1</v>
      </c>
      <c r="S53" s="837">
        <v>0.5</v>
      </c>
      <c r="T53" s="836">
        <v>0.5</v>
      </c>
      <c r="U53" s="838">
        <v>0.5</v>
      </c>
    </row>
    <row r="54" spans="1:21" ht="14.4" customHeight="1" x14ac:dyDescent="0.3">
      <c r="A54" s="831">
        <v>50</v>
      </c>
      <c r="B54" s="832" t="s">
        <v>1928</v>
      </c>
      <c r="C54" s="832" t="s">
        <v>1931</v>
      </c>
      <c r="D54" s="833" t="s">
        <v>2995</v>
      </c>
      <c r="E54" s="834" t="s">
        <v>1944</v>
      </c>
      <c r="F54" s="832" t="s">
        <v>1929</v>
      </c>
      <c r="G54" s="832" t="s">
        <v>2043</v>
      </c>
      <c r="H54" s="832" t="s">
        <v>587</v>
      </c>
      <c r="I54" s="832" t="s">
        <v>2044</v>
      </c>
      <c r="J54" s="832" t="s">
        <v>2045</v>
      </c>
      <c r="K54" s="832" t="s">
        <v>1691</v>
      </c>
      <c r="L54" s="835">
        <v>220.53</v>
      </c>
      <c r="M54" s="835">
        <v>220.53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50</v>
      </c>
      <c r="B55" s="832" t="s">
        <v>1928</v>
      </c>
      <c r="C55" s="832" t="s">
        <v>1931</v>
      </c>
      <c r="D55" s="833" t="s">
        <v>2995</v>
      </c>
      <c r="E55" s="834" t="s">
        <v>1944</v>
      </c>
      <c r="F55" s="832" t="s">
        <v>1929</v>
      </c>
      <c r="G55" s="832" t="s">
        <v>2046</v>
      </c>
      <c r="H55" s="832" t="s">
        <v>587</v>
      </c>
      <c r="I55" s="832" t="s">
        <v>2047</v>
      </c>
      <c r="J55" s="832" t="s">
        <v>2048</v>
      </c>
      <c r="K55" s="832" t="s">
        <v>2049</v>
      </c>
      <c r="L55" s="835">
        <v>829.52</v>
      </c>
      <c r="M55" s="835">
        <v>829.52</v>
      </c>
      <c r="N55" s="832">
        <v>1</v>
      </c>
      <c r="O55" s="836">
        <v>0.5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50</v>
      </c>
      <c r="B56" s="832" t="s">
        <v>1928</v>
      </c>
      <c r="C56" s="832" t="s">
        <v>1931</v>
      </c>
      <c r="D56" s="833" t="s">
        <v>2995</v>
      </c>
      <c r="E56" s="834" t="s">
        <v>1944</v>
      </c>
      <c r="F56" s="832" t="s">
        <v>1929</v>
      </c>
      <c r="G56" s="832" t="s">
        <v>2050</v>
      </c>
      <c r="H56" s="832" t="s">
        <v>587</v>
      </c>
      <c r="I56" s="832" t="s">
        <v>2051</v>
      </c>
      <c r="J56" s="832" t="s">
        <v>1041</v>
      </c>
      <c r="K56" s="832" t="s">
        <v>2052</v>
      </c>
      <c r="L56" s="835">
        <v>42.08</v>
      </c>
      <c r="M56" s="835">
        <v>42.08</v>
      </c>
      <c r="N56" s="832">
        <v>1</v>
      </c>
      <c r="O56" s="836">
        <v>1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50</v>
      </c>
      <c r="B57" s="832" t="s">
        <v>1928</v>
      </c>
      <c r="C57" s="832" t="s">
        <v>1931</v>
      </c>
      <c r="D57" s="833" t="s">
        <v>2995</v>
      </c>
      <c r="E57" s="834" t="s">
        <v>1944</v>
      </c>
      <c r="F57" s="832" t="s">
        <v>1929</v>
      </c>
      <c r="G57" s="832" t="s">
        <v>2053</v>
      </c>
      <c r="H57" s="832" t="s">
        <v>587</v>
      </c>
      <c r="I57" s="832" t="s">
        <v>2054</v>
      </c>
      <c r="J57" s="832" t="s">
        <v>2055</v>
      </c>
      <c r="K57" s="832" t="s">
        <v>2056</v>
      </c>
      <c r="L57" s="835">
        <v>100.1</v>
      </c>
      <c r="M57" s="835">
        <v>100.1</v>
      </c>
      <c r="N57" s="832">
        <v>1</v>
      </c>
      <c r="O57" s="836">
        <v>0.5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50</v>
      </c>
      <c r="B58" s="832" t="s">
        <v>1928</v>
      </c>
      <c r="C58" s="832" t="s">
        <v>1931</v>
      </c>
      <c r="D58" s="833" t="s">
        <v>2995</v>
      </c>
      <c r="E58" s="834" t="s">
        <v>1944</v>
      </c>
      <c r="F58" s="832" t="s">
        <v>1929</v>
      </c>
      <c r="G58" s="832" t="s">
        <v>2057</v>
      </c>
      <c r="H58" s="832" t="s">
        <v>587</v>
      </c>
      <c r="I58" s="832" t="s">
        <v>2058</v>
      </c>
      <c r="J58" s="832" t="s">
        <v>2059</v>
      </c>
      <c r="K58" s="832" t="s">
        <v>2060</v>
      </c>
      <c r="L58" s="835">
        <v>93.43</v>
      </c>
      <c r="M58" s="835">
        <v>93.43</v>
      </c>
      <c r="N58" s="832">
        <v>1</v>
      </c>
      <c r="O58" s="836">
        <v>1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50</v>
      </c>
      <c r="B59" s="832" t="s">
        <v>1928</v>
      </c>
      <c r="C59" s="832" t="s">
        <v>1931</v>
      </c>
      <c r="D59" s="833" t="s">
        <v>2995</v>
      </c>
      <c r="E59" s="834" t="s">
        <v>1944</v>
      </c>
      <c r="F59" s="832" t="s">
        <v>1929</v>
      </c>
      <c r="G59" s="832" t="s">
        <v>1053</v>
      </c>
      <c r="H59" s="832" t="s">
        <v>587</v>
      </c>
      <c r="I59" s="832" t="s">
        <v>1539</v>
      </c>
      <c r="J59" s="832" t="s">
        <v>1537</v>
      </c>
      <c r="K59" s="832" t="s">
        <v>1540</v>
      </c>
      <c r="L59" s="835">
        <v>184.74</v>
      </c>
      <c r="M59" s="835">
        <v>184.74</v>
      </c>
      <c r="N59" s="832">
        <v>1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50</v>
      </c>
      <c r="B60" s="832" t="s">
        <v>1928</v>
      </c>
      <c r="C60" s="832" t="s">
        <v>1931</v>
      </c>
      <c r="D60" s="833" t="s">
        <v>2995</v>
      </c>
      <c r="E60" s="834" t="s">
        <v>1944</v>
      </c>
      <c r="F60" s="832" t="s">
        <v>1929</v>
      </c>
      <c r="G60" s="832" t="s">
        <v>2061</v>
      </c>
      <c r="H60" s="832" t="s">
        <v>587</v>
      </c>
      <c r="I60" s="832" t="s">
        <v>2062</v>
      </c>
      <c r="J60" s="832" t="s">
        <v>2063</v>
      </c>
      <c r="K60" s="832" t="s">
        <v>2064</v>
      </c>
      <c r="L60" s="835">
        <v>829.52</v>
      </c>
      <c r="M60" s="835">
        <v>829.52</v>
      </c>
      <c r="N60" s="832">
        <v>1</v>
      </c>
      <c r="O60" s="836">
        <v>0.5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1928</v>
      </c>
      <c r="C61" s="832" t="s">
        <v>1931</v>
      </c>
      <c r="D61" s="833" t="s">
        <v>2995</v>
      </c>
      <c r="E61" s="834" t="s">
        <v>1944</v>
      </c>
      <c r="F61" s="832" t="s">
        <v>1929</v>
      </c>
      <c r="G61" s="832" t="s">
        <v>2065</v>
      </c>
      <c r="H61" s="832" t="s">
        <v>624</v>
      </c>
      <c r="I61" s="832" t="s">
        <v>1709</v>
      </c>
      <c r="J61" s="832" t="s">
        <v>1089</v>
      </c>
      <c r="K61" s="832" t="s">
        <v>1710</v>
      </c>
      <c r="L61" s="835">
        <v>154.36000000000001</v>
      </c>
      <c r="M61" s="835">
        <v>154.36000000000001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1928</v>
      </c>
      <c r="C62" s="832" t="s">
        <v>1931</v>
      </c>
      <c r="D62" s="833" t="s">
        <v>2995</v>
      </c>
      <c r="E62" s="834" t="s">
        <v>1947</v>
      </c>
      <c r="F62" s="832" t="s">
        <v>1929</v>
      </c>
      <c r="G62" s="832" t="s">
        <v>1953</v>
      </c>
      <c r="H62" s="832" t="s">
        <v>624</v>
      </c>
      <c r="I62" s="832" t="s">
        <v>1573</v>
      </c>
      <c r="J62" s="832" t="s">
        <v>721</v>
      </c>
      <c r="K62" s="832" t="s">
        <v>1574</v>
      </c>
      <c r="L62" s="835">
        <v>160.03</v>
      </c>
      <c r="M62" s="835">
        <v>160.03</v>
      </c>
      <c r="N62" s="832">
        <v>1</v>
      </c>
      <c r="O62" s="836">
        <v>0.5</v>
      </c>
      <c r="P62" s="835">
        <v>160.03</v>
      </c>
      <c r="Q62" s="837">
        <v>1</v>
      </c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50</v>
      </c>
      <c r="B63" s="832" t="s">
        <v>1928</v>
      </c>
      <c r="C63" s="832" t="s">
        <v>1931</v>
      </c>
      <c r="D63" s="833" t="s">
        <v>2995</v>
      </c>
      <c r="E63" s="834" t="s">
        <v>1947</v>
      </c>
      <c r="F63" s="832" t="s">
        <v>1929</v>
      </c>
      <c r="G63" s="832" t="s">
        <v>1954</v>
      </c>
      <c r="H63" s="832" t="s">
        <v>624</v>
      </c>
      <c r="I63" s="832" t="s">
        <v>1676</v>
      </c>
      <c r="J63" s="832" t="s">
        <v>1677</v>
      </c>
      <c r="K63" s="832" t="s">
        <v>1678</v>
      </c>
      <c r="L63" s="835">
        <v>278.63</v>
      </c>
      <c r="M63" s="835">
        <v>278.63</v>
      </c>
      <c r="N63" s="832">
        <v>1</v>
      </c>
      <c r="O63" s="836">
        <v>0.5</v>
      </c>
      <c r="P63" s="835">
        <v>278.63</v>
      </c>
      <c r="Q63" s="837">
        <v>1</v>
      </c>
      <c r="R63" s="832">
        <v>1</v>
      </c>
      <c r="S63" s="837">
        <v>1</v>
      </c>
      <c r="T63" s="836">
        <v>0.5</v>
      </c>
      <c r="U63" s="838">
        <v>1</v>
      </c>
    </row>
    <row r="64" spans="1:21" ht="14.4" customHeight="1" x14ac:dyDescent="0.3">
      <c r="A64" s="831">
        <v>50</v>
      </c>
      <c r="B64" s="832" t="s">
        <v>1928</v>
      </c>
      <c r="C64" s="832" t="s">
        <v>1931</v>
      </c>
      <c r="D64" s="833" t="s">
        <v>2995</v>
      </c>
      <c r="E64" s="834" t="s">
        <v>1947</v>
      </c>
      <c r="F64" s="832" t="s">
        <v>1929</v>
      </c>
      <c r="G64" s="832" t="s">
        <v>1956</v>
      </c>
      <c r="H64" s="832" t="s">
        <v>624</v>
      </c>
      <c r="I64" s="832" t="s">
        <v>1615</v>
      </c>
      <c r="J64" s="832" t="s">
        <v>680</v>
      </c>
      <c r="K64" s="832" t="s">
        <v>681</v>
      </c>
      <c r="L64" s="835">
        <v>70.23</v>
      </c>
      <c r="M64" s="835">
        <v>70.23</v>
      </c>
      <c r="N64" s="832">
        <v>1</v>
      </c>
      <c r="O64" s="836">
        <v>0.5</v>
      </c>
      <c r="P64" s="835">
        <v>70.23</v>
      </c>
      <c r="Q64" s="837">
        <v>1</v>
      </c>
      <c r="R64" s="832">
        <v>1</v>
      </c>
      <c r="S64" s="837">
        <v>1</v>
      </c>
      <c r="T64" s="836">
        <v>0.5</v>
      </c>
      <c r="U64" s="838">
        <v>1</v>
      </c>
    </row>
    <row r="65" spans="1:21" ht="14.4" customHeight="1" x14ac:dyDescent="0.3">
      <c r="A65" s="831">
        <v>50</v>
      </c>
      <c r="B65" s="832" t="s">
        <v>1928</v>
      </c>
      <c r="C65" s="832" t="s">
        <v>1931</v>
      </c>
      <c r="D65" s="833" t="s">
        <v>2995</v>
      </c>
      <c r="E65" s="834" t="s">
        <v>1947</v>
      </c>
      <c r="F65" s="832" t="s">
        <v>1929</v>
      </c>
      <c r="G65" s="832" t="s">
        <v>2015</v>
      </c>
      <c r="H65" s="832" t="s">
        <v>587</v>
      </c>
      <c r="I65" s="832" t="s">
        <v>2016</v>
      </c>
      <c r="J65" s="832" t="s">
        <v>870</v>
      </c>
      <c r="K65" s="832" t="s">
        <v>2017</v>
      </c>
      <c r="L65" s="835">
        <v>45.03</v>
      </c>
      <c r="M65" s="835">
        <v>45.03</v>
      </c>
      <c r="N65" s="832">
        <v>1</v>
      </c>
      <c r="O65" s="836">
        <v>1</v>
      </c>
      <c r="P65" s="835">
        <v>45.03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50</v>
      </c>
      <c r="B66" s="832" t="s">
        <v>1928</v>
      </c>
      <c r="C66" s="832" t="s">
        <v>1931</v>
      </c>
      <c r="D66" s="833" t="s">
        <v>2995</v>
      </c>
      <c r="E66" s="834" t="s">
        <v>1947</v>
      </c>
      <c r="F66" s="832" t="s">
        <v>1929</v>
      </c>
      <c r="G66" s="832" t="s">
        <v>2027</v>
      </c>
      <c r="H66" s="832" t="s">
        <v>624</v>
      </c>
      <c r="I66" s="832" t="s">
        <v>2066</v>
      </c>
      <c r="J66" s="832" t="s">
        <v>808</v>
      </c>
      <c r="K66" s="832" t="s">
        <v>1551</v>
      </c>
      <c r="L66" s="835">
        <v>736.33</v>
      </c>
      <c r="M66" s="835">
        <v>5154.3100000000004</v>
      </c>
      <c r="N66" s="832">
        <v>7</v>
      </c>
      <c r="O66" s="836">
        <v>2</v>
      </c>
      <c r="P66" s="835">
        <v>2208.9900000000002</v>
      </c>
      <c r="Q66" s="837">
        <v>0.4285714285714286</v>
      </c>
      <c r="R66" s="832">
        <v>3</v>
      </c>
      <c r="S66" s="837">
        <v>0.42857142857142855</v>
      </c>
      <c r="T66" s="836">
        <v>1</v>
      </c>
      <c r="U66" s="838">
        <v>0.5</v>
      </c>
    </row>
    <row r="67" spans="1:21" ht="14.4" customHeight="1" x14ac:dyDescent="0.3">
      <c r="A67" s="831">
        <v>50</v>
      </c>
      <c r="B67" s="832" t="s">
        <v>1928</v>
      </c>
      <c r="C67" s="832" t="s">
        <v>1931</v>
      </c>
      <c r="D67" s="833" t="s">
        <v>2995</v>
      </c>
      <c r="E67" s="834" t="s">
        <v>1947</v>
      </c>
      <c r="F67" s="832" t="s">
        <v>1929</v>
      </c>
      <c r="G67" s="832" t="s">
        <v>2067</v>
      </c>
      <c r="H67" s="832" t="s">
        <v>624</v>
      </c>
      <c r="I67" s="832" t="s">
        <v>1672</v>
      </c>
      <c r="J67" s="832" t="s">
        <v>1673</v>
      </c>
      <c r="K67" s="832" t="s">
        <v>1674</v>
      </c>
      <c r="L67" s="835">
        <v>103.72</v>
      </c>
      <c r="M67" s="835">
        <v>103.72</v>
      </c>
      <c r="N67" s="832">
        <v>1</v>
      </c>
      <c r="O67" s="836">
        <v>0.5</v>
      </c>
      <c r="P67" s="835">
        <v>103.72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50</v>
      </c>
      <c r="B68" s="832" t="s">
        <v>1928</v>
      </c>
      <c r="C68" s="832" t="s">
        <v>1931</v>
      </c>
      <c r="D68" s="833" t="s">
        <v>2995</v>
      </c>
      <c r="E68" s="834" t="s">
        <v>1948</v>
      </c>
      <c r="F68" s="832" t="s">
        <v>1929</v>
      </c>
      <c r="G68" s="832" t="s">
        <v>1953</v>
      </c>
      <c r="H68" s="832" t="s">
        <v>624</v>
      </c>
      <c r="I68" s="832" t="s">
        <v>1571</v>
      </c>
      <c r="J68" s="832" t="s">
        <v>721</v>
      </c>
      <c r="K68" s="832" t="s">
        <v>1572</v>
      </c>
      <c r="L68" s="835">
        <v>72</v>
      </c>
      <c r="M68" s="835">
        <v>144</v>
      </c>
      <c r="N68" s="832">
        <v>2</v>
      </c>
      <c r="O68" s="836">
        <v>1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50</v>
      </c>
      <c r="B69" s="832" t="s">
        <v>1928</v>
      </c>
      <c r="C69" s="832" t="s">
        <v>1931</v>
      </c>
      <c r="D69" s="833" t="s">
        <v>2995</v>
      </c>
      <c r="E69" s="834" t="s">
        <v>1948</v>
      </c>
      <c r="F69" s="832" t="s">
        <v>1929</v>
      </c>
      <c r="G69" s="832" t="s">
        <v>1953</v>
      </c>
      <c r="H69" s="832" t="s">
        <v>624</v>
      </c>
      <c r="I69" s="832" t="s">
        <v>1571</v>
      </c>
      <c r="J69" s="832" t="s">
        <v>721</v>
      </c>
      <c r="K69" s="832" t="s">
        <v>1572</v>
      </c>
      <c r="L69" s="835">
        <v>80.010000000000005</v>
      </c>
      <c r="M69" s="835">
        <v>80.010000000000005</v>
      </c>
      <c r="N69" s="832">
        <v>1</v>
      </c>
      <c r="O69" s="836">
        <v>0.5</v>
      </c>
      <c r="P69" s="835">
        <v>80.010000000000005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50</v>
      </c>
      <c r="B70" s="832" t="s">
        <v>1928</v>
      </c>
      <c r="C70" s="832" t="s">
        <v>1931</v>
      </c>
      <c r="D70" s="833" t="s">
        <v>2995</v>
      </c>
      <c r="E70" s="834" t="s">
        <v>1948</v>
      </c>
      <c r="F70" s="832" t="s">
        <v>1929</v>
      </c>
      <c r="G70" s="832" t="s">
        <v>1954</v>
      </c>
      <c r="H70" s="832" t="s">
        <v>624</v>
      </c>
      <c r="I70" s="832" t="s">
        <v>1676</v>
      </c>
      <c r="J70" s="832" t="s">
        <v>1677</v>
      </c>
      <c r="K70" s="832" t="s">
        <v>1678</v>
      </c>
      <c r="L70" s="835">
        <v>278.63</v>
      </c>
      <c r="M70" s="835">
        <v>1393.15</v>
      </c>
      <c r="N70" s="832">
        <v>5</v>
      </c>
      <c r="O70" s="836">
        <v>3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50</v>
      </c>
      <c r="B71" s="832" t="s">
        <v>1928</v>
      </c>
      <c r="C71" s="832" t="s">
        <v>1931</v>
      </c>
      <c r="D71" s="833" t="s">
        <v>2995</v>
      </c>
      <c r="E71" s="834" t="s">
        <v>1948</v>
      </c>
      <c r="F71" s="832" t="s">
        <v>1929</v>
      </c>
      <c r="G71" s="832" t="s">
        <v>1956</v>
      </c>
      <c r="H71" s="832" t="s">
        <v>587</v>
      </c>
      <c r="I71" s="832" t="s">
        <v>2000</v>
      </c>
      <c r="J71" s="832" t="s">
        <v>1958</v>
      </c>
      <c r="K71" s="832" t="s">
        <v>1849</v>
      </c>
      <c r="L71" s="835">
        <v>35.11</v>
      </c>
      <c r="M71" s="835">
        <v>35.11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50</v>
      </c>
      <c r="B72" s="832" t="s">
        <v>1928</v>
      </c>
      <c r="C72" s="832" t="s">
        <v>1931</v>
      </c>
      <c r="D72" s="833" t="s">
        <v>2995</v>
      </c>
      <c r="E72" s="834" t="s">
        <v>1948</v>
      </c>
      <c r="F72" s="832" t="s">
        <v>1929</v>
      </c>
      <c r="G72" s="832" t="s">
        <v>1956</v>
      </c>
      <c r="H72" s="832" t="s">
        <v>587</v>
      </c>
      <c r="I72" s="832" t="s">
        <v>1960</v>
      </c>
      <c r="J72" s="832" t="s">
        <v>1961</v>
      </c>
      <c r="K72" s="832" t="s">
        <v>681</v>
      </c>
      <c r="L72" s="835">
        <v>70.23</v>
      </c>
      <c r="M72" s="835">
        <v>70.23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1928</v>
      </c>
      <c r="C73" s="832" t="s">
        <v>1931</v>
      </c>
      <c r="D73" s="833" t="s">
        <v>2995</v>
      </c>
      <c r="E73" s="834" t="s">
        <v>1948</v>
      </c>
      <c r="F73" s="832" t="s">
        <v>1929</v>
      </c>
      <c r="G73" s="832" t="s">
        <v>1956</v>
      </c>
      <c r="H73" s="832" t="s">
        <v>624</v>
      </c>
      <c r="I73" s="832" t="s">
        <v>2068</v>
      </c>
      <c r="J73" s="832" t="s">
        <v>680</v>
      </c>
      <c r="K73" s="832" t="s">
        <v>2069</v>
      </c>
      <c r="L73" s="835">
        <v>17.559999999999999</v>
      </c>
      <c r="M73" s="835">
        <v>35.119999999999997</v>
      </c>
      <c r="N73" s="832">
        <v>2</v>
      </c>
      <c r="O73" s="836">
        <v>1</v>
      </c>
      <c r="P73" s="835">
        <v>17.559999999999999</v>
      </c>
      <c r="Q73" s="837">
        <v>0.5</v>
      </c>
      <c r="R73" s="832">
        <v>1</v>
      </c>
      <c r="S73" s="837">
        <v>0.5</v>
      </c>
      <c r="T73" s="836">
        <v>0.5</v>
      </c>
      <c r="U73" s="838">
        <v>0.5</v>
      </c>
    </row>
    <row r="74" spans="1:21" ht="14.4" customHeight="1" x14ac:dyDescent="0.3">
      <c r="A74" s="831">
        <v>50</v>
      </c>
      <c r="B74" s="832" t="s">
        <v>1928</v>
      </c>
      <c r="C74" s="832" t="s">
        <v>1931</v>
      </c>
      <c r="D74" s="833" t="s">
        <v>2995</v>
      </c>
      <c r="E74" s="834" t="s">
        <v>1948</v>
      </c>
      <c r="F74" s="832" t="s">
        <v>1929</v>
      </c>
      <c r="G74" s="832" t="s">
        <v>1956</v>
      </c>
      <c r="H74" s="832" t="s">
        <v>624</v>
      </c>
      <c r="I74" s="832" t="s">
        <v>1848</v>
      </c>
      <c r="J74" s="832" t="s">
        <v>680</v>
      </c>
      <c r="K74" s="832" t="s">
        <v>1849</v>
      </c>
      <c r="L74" s="835">
        <v>35.11</v>
      </c>
      <c r="M74" s="835">
        <v>70.22</v>
      </c>
      <c r="N74" s="832">
        <v>2</v>
      </c>
      <c r="O74" s="836">
        <v>1</v>
      </c>
      <c r="P74" s="835">
        <v>35.11</v>
      </c>
      <c r="Q74" s="837">
        <v>0.5</v>
      </c>
      <c r="R74" s="832">
        <v>1</v>
      </c>
      <c r="S74" s="837">
        <v>0.5</v>
      </c>
      <c r="T74" s="836">
        <v>0.5</v>
      </c>
      <c r="U74" s="838">
        <v>0.5</v>
      </c>
    </row>
    <row r="75" spans="1:21" ht="14.4" customHeight="1" x14ac:dyDescent="0.3">
      <c r="A75" s="831">
        <v>50</v>
      </c>
      <c r="B75" s="832" t="s">
        <v>1928</v>
      </c>
      <c r="C75" s="832" t="s">
        <v>1931</v>
      </c>
      <c r="D75" s="833" t="s">
        <v>2995</v>
      </c>
      <c r="E75" s="834" t="s">
        <v>1948</v>
      </c>
      <c r="F75" s="832" t="s">
        <v>1929</v>
      </c>
      <c r="G75" s="832" t="s">
        <v>2004</v>
      </c>
      <c r="H75" s="832" t="s">
        <v>587</v>
      </c>
      <c r="I75" s="832" t="s">
        <v>2070</v>
      </c>
      <c r="J75" s="832" t="s">
        <v>778</v>
      </c>
      <c r="K75" s="832" t="s">
        <v>2071</v>
      </c>
      <c r="L75" s="835">
        <v>79.58</v>
      </c>
      <c r="M75" s="835">
        <v>79.58</v>
      </c>
      <c r="N75" s="832">
        <v>1</v>
      </c>
      <c r="O75" s="836">
        <v>1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50</v>
      </c>
      <c r="B76" s="832" t="s">
        <v>1928</v>
      </c>
      <c r="C76" s="832" t="s">
        <v>1931</v>
      </c>
      <c r="D76" s="833" t="s">
        <v>2995</v>
      </c>
      <c r="E76" s="834" t="s">
        <v>1948</v>
      </c>
      <c r="F76" s="832" t="s">
        <v>1929</v>
      </c>
      <c r="G76" s="832" t="s">
        <v>2007</v>
      </c>
      <c r="H76" s="832" t="s">
        <v>624</v>
      </c>
      <c r="I76" s="832" t="s">
        <v>2072</v>
      </c>
      <c r="J76" s="832" t="s">
        <v>818</v>
      </c>
      <c r="K76" s="832" t="s">
        <v>1845</v>
      </c>
      <c r="L76" s="835">
        <v>42.51</v>
      </c>
      <c r="M76" s="835">
        <v>127.53</v>
      </c>
      <c r="N76" s="832">
        <v>3</v>
      </c>
      <c r="O76" s="836">
        <v>2</v>
      </c>
      <c r="P76" s="835">
        <v>42.51</v>
      </c>
      <c r="Q76" s="837">
        <v>0.33333333333333331</v>
      </c>
      <c r="R76" s="832">
        <v>1</v>
      </c>
      <c r="S76" s="837">
        <v>0.33333333333333331</v>
      </c>
      <c r="T76" s="836">
        <v>0.5</v>
      </c>
      <c r="U76" s="838">
        <v>0.25</v>
      </c>
    </row>
    <row r="77" spans="1:21" ht="14.4" customHeight="1" x14ac:dyDescent="0.3">
      <c r="A77" s="831">
        <v>50</v>
      </c>
      <c r="B77" s="832" t="s">
        <v>1928</v>
      </c>
      <c r="C77" s="832" t="s">
        <v>1931</v>
      </c>
      <c r="D77" s="833" t="s">
        <v>2995</v>
      </c>
      <c r="E77" s="834" t="s">
        <v>1948</v>
      </c>
      <c r="F77" s="832" t="s">
        <v>1929</v>
      </c>
      <c r="G77" s="832" t="s">
        <v>2007</v>
      </c>
      <c r="H77" s="832" t="s">
        <v>587</v>
      </c>
      <c r="I77" s="832" t="s">
        <v>1844</v>
      </c>
      <c r="J77" s="832" t="s">
        <v>1240</v>
      </c>
      <c r="K77" s="832" t="s">
        <v>1845</v>
      </c>
      <c r="L77" s="835">
        <v>42.51</v>
      </c>
      <c r="M77" s="835">
        <v>42.51</v>
      </c>
      <c r="N77" s="832">
        <v>1</v>
      </c>
      <c r="O77" s="836">
        <v>0.5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50</v>
      </c>
      <c r="B78" s="832" t="s">
        <v>1928</v>
      </c>
      <c r="C78" s="832" t="s">
        <v>1931</v>
      </c>
      <c r="D78" s="833" t="s">
        <v>2995</v>
      </c>
      <c r="E78" s="834" t="s">
        <v>1948</v>
      </c>
      <c r="F78" s="832" t="s">
        <v>1929</v>
      </c>
      <c r="G78" s="832" t="s">
        <v>2073</v>
      </c>
      <c r="H78" s="832" t="s">
        <v>587</v>
      </c>
      <c r="I78" s="832" t="s">
        <v>2074</v>
      </c>
      <c r="J78" s="832" t="s">
        <v>2075</v>
      </c>
      <c r="K78" s="832" t="s">
        <v>2076</v>
      </c>
      <c r="L78" s="835">
        <v>84.39</v>
      </c>
      <c r="M78" s="835">
        <v>84.39</v>
      </c>
      <c r="N78" s="832">
        <v>1</v>
      </c>
      <c r="O78" s="836">
        <v>0.5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50</v>
      </c>
      <c r="B79" s="832" t="s">
        <v>1928</v>
      </c>
      <c r="C79" s="832" t="s">
        <v>1931</v>
      </c>
      <c r="D79" s="833" t="s">
        <v>2995</v>
      </c>
      <c r="E79" s="834" t="s">
        <v>1948</v>
      </c>
      <c r="F79" s="832" t="s">
        <v>1929</v>
      </c>
      <c r="G79" s="832" t="s">
        <v>1962</v>
      </c>
      <c r="H79" s="832" t="s">
        <v>624</v>
      </c>
      <c r="I79" s="832" t="s">
        <v>1557</v>
      </c>
      <c r="J79" s="832" t="s">
        <v>1558</v>
      </c>
      <c r="K79" s="832" t="s">
        <v>1559</v>
      </c>
      <c r="L79" s="835">
        <v>93.43</v>
      </c>
      <c r="M79" s="835">
        <v>467.15000000000003</v>
      </c>
      <c r="N79" s="832">
        <v>5</v>
      </c>
      <c r="O79" s="836">
        <v>2.5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1928</v>
      </c>
      <c r="C80" s="832" t="s">
        <v>1931</v>
      </c>
      <c r="D80" s="833" t="s">
        <v>2995</v>
      </c>
      <c r="E80" s="834" t="s">
        <v>1948</v>
      </c>
      <c r="F80" s="832" t="s">
        <v>1929</v>
      </c>
      <c r="G80" s="832" t="s">
        <v>1963</v>
      </c>
      <c r="H80" s="832" t="s">
        <v>587</v>
      </c>
      <c r="I80" s="832" t="s">
        <v>1964</v>
      </c>
      <c r="J80" s="832" t="s">
        <v>1965</v>
      </c>
      <c r="K80" s="832" t="s">
        <v>1966</v>
      </c>
      <c r="L80" s="835">
        <v>11.73</v>
      </c>
      <c r="M80" s="835">
        <v>82.110000000000014</v>
      </c>
      <c r="N80" s="832">
        <v>7</v>
      </c>
      <c r="O80" s="836">
        <v>3.5</v>
      </c>
      <c r="P80" s="835">
        <v>23.46</v>
      </c>
      <c r="Q80" s="837">
        <v>0.2857142857142857</v>
      </c>
      <c r="R80" s="832">
        <v>2</v>
      </c>
      <c r="S80" s="837">
        <v>0.2857142857142857</v>
      </c>
      <c r="T80" s="836">
        <v>1</v>
      </c>
      <c r="U80" s="838">
        <v>0.2857142857142857</v>
      </c>
    </row>
    <row r="81" spans="1:21" ht="14.4" customHeight="1" x14ac:dyDescent="0.3">
      <c r="A81" s="831">
        <v>50</v>
      </c>
      <c r="B81" s="832" t="s">
        <v>1928</v>
      </c>
      <c r="C81" s="832" t="s">
        <v>1931</v>
      </c>
      <c r="D81" s="833" t="s">
        <v>2995</v>
      </c>
      <c r="E81" s="834" t="s">
        <v>1948</v>
      </c>
      <c r="F81" s="832" t="s">
        <v>1929</v>
      </c>
      <c r="G81" s="832" t="s">
        <v>1963</v>
      </c>
      <c r="H81" s="832" t="s">
        <v>587</v>
      </c>
      <c r="I81" s="832" t="s">
        <v>2077</v>
      </c>
      <c r="J81" s="832" t="s">
        <v>2078</v>
      </c>
      <c r="K81" s="832" t="s">
        <v>2079</v>
      </c>
      <c r="L81" s="835">
        <v>11.73</v>
      </c>
      <c r="M81" s="835">
        <v>11.73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1928</v>
      </c>
      <c r="C82" s="832" t="s">
        <v>1931</v>
      </c>
      <c r="D82" s="833" t="s">
        <v>2995</v>
      </c>
      <c r="E82" s="834" t="s">
        <v>1948</v>
      </c>
      <c r="F82" s="832" t="s">
        <v>1929</v>
      </c>
      <c r="G82" s="832" t="s">
        <v>1963</v>
      </c>
      <c r="H82" s="832" t="s">
        <v>587</v>
      </c>
      <c r="I82" s="832" t="s">
        <v>2021</v>
      </c>
      <c r="J82" s="832" t="s">
        <v>2022</v>
      </c>
      <c r="K82" s="832" t="s">
        <v>2023</v>
      </c>
      <c r="L82" s="835">
        <v>35.17</v>
      </c>
      <c r="M82" s="835">
        <v>35.17</v>
      </c>
      <c r="N82" s="832">
        <v>1</v>
      </c>
      <c r="O82" s="836">
        <v>1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50</v>
      </c>
      <c r="B83" s="832" t="s">
        <v>1928</v>
      </c>
      <c r="C83" s="832" t="s">
        <v>1931</v>
      </c>
      <c r="D83" s="833" t="s">
        <v>2995</v>
      </c>
      <c r="E83" s="834" t="s">
        <v>1948</v>
      </c>
      <c r="F83" s="832" t="s">
        <v>1929</v>
      </c>
      <c r="G83" s="832" t="s">
        <v>2026</v>
      </c>
      <c r="H83" s="832" t="s">
        <v>624</v>
      </c>
      <c r="I83" s="832" t="s">
        <v>1604</v>
      </c>
      <c r="J83" s="832" t="s">
        <v>1597</v>
      </c>
      <c r="K83" s="832" t="s">
        <v>1605</v>
      </c>
      <c r="L83" s="835">
        <v>17.559999999999999</v>
      </c>
      <c r="M83" s="835">
        <v>17.559999999999999</v>
      </c>
      <c r="N83" s="832">
        <v>1</v>
      </c>
      <c r="O83" s="836">
        <v>0.5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50</v>
      </c>
      <c r="B84" s="832" t="s">
        <v>1928</v>
      </c>
      <c r="C84" s="832" t="s">
        <v>1931</v>
      </c>
      <c r="D84" s="833" t="s">
        <v>2995</v>
      </c>
      <c r="E84" s="834" t="s">
        <v>1948</v>
      </c>
      <c r="F84" s="832" t="s">
        <v>1929</v>
      </c>
      <c r="G84" s="832" t="s">
        <v>2027</v>
      </c>
      <c r="H84" s="832" t="s">
        <v>624</v>
      </c>
      <c r="I84" s="832" t="s">
        <v>2080</v>
      </c>
      <c r="J84" s="832" t="s">
        <v>808</v>
      </c>
      <c r="K84" s="832" t="s">
        <v>1547</v>
      </c>
      <c r="L84" s="835">
        <v>923.74</v>
      </c>
      <c r="M84" s="835">
        <v>923.74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50</v>
      </c>
      <c r="B85" s="832" t="s">
        <v>1928</v>
      </c>
      <c r="C85" s="832" t="s">
        <v>1931</v>
      </c>
      <c r="D85" s="833" t="s">
        <v>2995</v>
      </c>
      <c r="E85" s="834" t="s">
        <v>1948</v>
      </c>
      <c r="F85" s="832" t="s">
        <v>1929</v>
      </c>
      <c r="G85" s="832" t="s">
        <v>2027</v>
      </c>
      <c r="H85" s="832" t="s">
        <v>624</v>
      </c>
      <c r="I85" s="832" t="s">
        <v>2081</v>
      </c>
      <c r="J85" s="832" t="s">
        <v>814</v>
      </c>
      <c r="K85" s="832" t="s">
        <v>1543</v>
      </c>
      <c r="L85" s="835">
        <v>1847.49</v>
      </c>
      <c r="M85" s="835">
        <v>1847.49</v>
      </c>
      <c r="N85" s="832">
        <v>1</v>
      </c>
      <c r="O85" s="836">
        <v>0.5</v>
      </c>
      <c r="P85" s="835">
        <v>1847.49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50</v>
      </c>
      <c r="B86" s="832" t="s">
        <v>1928</v>
      </c>
      <c r="C86" s="832" t="s">
        <v>1931</v>
      </c>
      <c r="D86" s="833" t="s">
        <v>2995</v>
      </c>
      <c r="E86" s="834" t="s">
        <v>1948</v>
      </c>
      <c r="F86" s="832" t="s">
        <v>1929</v>
      </c>
      <c r="G86" s="832" t="s">
        <v>1971</v>
      </c>
      <c r="H86" s="832" t="s">
        <v>624</v>
      </c>
      <c r="I86" s="832" t="s">
        <v>2082</v>
      </c>
      <c r="J86" s="832" t="s">
        <v>2083</v>
      </c>
      <c r="K86" s="832" t="s">
        <v>1970</v>
      </c>
      <c r="L86" s="835">
        <v>32.76</v>
      </c>
      <c r="M86" s="835">
        <v>32.76</v>
      </c>
      <c r="N86" s="832">
        <v>1</v>
      </c>
      <c r="O86" s="836">
        <v>0.5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1928</v>
      </c>
      <c r="C87" s="832" t="s">
        <v>1931</v>
      </c>
      <c r="D87" s="833" t="s">
        <v>2995</v>
      </c>
      <c r="E87" s="834" t="s">
        <v>1948</v>
      </c>
      <c r="F87" s="832" t="s">
        <v>1929</v>
      </c>
      <c r="G87" s="832" t="s">
        <v>2036</v>
      </c>
      <c r="H87" s="832" t="s">
        <v>624</v>
      </c>
      <c r="I87" s="832" t="s">
        <v>1852</v>
      </c>
      <c r="J87" s="832" t="s">
        <v>952</v>
      </c>
      <c r="K87" s="832" t="s">
        <v>1849</v>
      </c>
      <c r="L87" s="835">
        <v>47.7</v>
      </c>
      <c r="M87" s="835">
        <v>95.4</v>
      </c>
      <c r="N87" s="832">
        <v>2</v>
      </c>
      <c r="O87" s="836">
        <v>1</v>
      </c>
      <c r="P87" s="835">
        <v>47.7</v>
      </c>
      <c r="Q87" s="837">
        <v>0.5</v>
      </c>
      <c r="R87" s="832">
        <v>1</v>
      </c>
      <c r="S87" s="837">
        <v>0.5</v>
      </c>
      <c r="T87" s="836">
        <v>0.5</v>
      </c>
      <c r="U87" s="838">
        <v>0.5</v>
      </c>
    </row>
    <row r="88" spans="1:21" ht="14.4" customHeight="1" x14ac:dyDescent="0.3">
      <c r="A88" s="831">
        <v>50</v>
      </c>
      <c r="B88" s="832" t="s">
        <v>1928</v>
      </c>
      <c r="C88" s="832" t="s">
        <v>1931</v>
      </c>
      <c r="D88" s="833" t="s">
        <v>2995</v>
      </c>
      <c r="E88" s="834" t="s">
        <v>1948</v>
      </c>
      <c r="F88" s="832" t="s">
        <v>1929</v>
      </c>
      <c r="G88" s="832" t="s">
        <v>2042</v>
      </c>
      <c r="H88" s="832" t="s">
        <v>624</v>
      </c>
      <c r="I88" s="832" t="s">
        <v>1643</v>
      </c>
      <c r="J88" s="832" t="s">
        <v>1641</v>
      </c>
      <c r="K88" s="832" t="s">
        <v>1644</v>
      </c>
      <c r="L88" s="835">
        <v>15.9</v>
      </c>
      <c r="M88" s="835">
        <v>15.9</v>
      </c>
      <c r="N88" s="832">
        <v>1</v>
      </c>
      <c r="O88" s="836">
        <v>0.5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1928</v>
      </c>
      <c r="C89" s="832" t="s">
        <v>1931</v>
      </c>
      <c r="D89" s="833" t="s">
        <v>2995</v>
      </c>
      <c r="E89" s="834" t="s">
        <v>1948</v>
      </c>
      <c r="F89" s="832" t="s">
        <v>1929</v>
      </c>
      <c r="G89" s="832" t="s">
        <v>2043</v>
      </c>
      <c r="H89" s="832" t="s">
        <v>587</v>
      </c>
      <c r="I89" s="832" t="s">
        <v>2084</v>
      </c>
      <c r="J89" s="832" t="s">
        <v>2085</v>
      </c>
      <c r="K89" s="832" t="s">
        <v>1687</v>
      </c>
      <c r="L89" s="835">
        <v>143.35</v>
      </c>
      <c r="M89" s="835">
        <v>286.7</v>
      </c>
      <c r="N89" s="832">
        <v>2</v>
      </c>
      <c r="O89" s="836">
        <v>1.5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50</v>
      </c>
      <c r="B90" s="832" t="s">
        <v>1928</v>
      </c>
      <c r="C90" s="832" t="s">
        <v>1931</v>
      </c>
      <c r="D90" s="833" t="s">
        <v>2995</v>
      </c>
      <c r="E90" s="834" t="s">
        <v>1948</v>
      </c>
      <c r="F90" s="832" t="s">
        <v>1929</v>
      </c>
      <c r="G90" s="832" t="s">
        <v>2050</v>
      </c>
      <c r="H90" s="832" t="s">
        <v>587</v>
      </c>
      <c r="I90" s="832" t="s">
        <v>2051</v>
      </c>
      <c r="J90" s="832" t="s">
        <v>1041</v>
      </c>
      <c r="K90" s="832" t="s">
        <v>2052</v>
      </c>
      <c r="L90" s="835">
        <v>42.08</v>
      </c>
      <c r="M90" s="835">
        <v>168.32</v>
      </c>
      <c r="N90" s="832">
        <v>4</v>
      </c>
      <c r="O90" s="836">
        <v>2</v>
      </c>
      <c r="P90" s="835">
        <v>42.08</v>
      </c>
      <c r="Q90" s="837">
        <v>0.25</v>
      </c>
      <c r="R90" s="832">
        <v>1</v>
      </c>
      <c r="S90" s="837">
        <v>0.25</v>
      </c>
      <c r="T90" s="836">
        <v>0.5</v>
      </c>
      <c r="U90" s="838">
        <v>0.25</v>
      </c>
    </row>
    <row r="91" spans="1:21" ht="14.4" customHeight="1" x14ac:dyDescent="0.3">
      <c r="A91" s="831">
        <v>50</v>
      </c>
      <c r="B91" s="832" t="s">
        <v>1928</v>
      </c>
      <c r="C91" s="832" t="s">
        <v>1931</v>
      </c>
      <c r="D91" s="833" t="s">
        <v>2995</v>
      </c>
      <c r="E91" s="834" t="s">
        <v>1948</v>
      </c>
      <c r="F91" s="832" t="s">
        <v>1929</v>
      </c>
      <c r="G91" s="832" t="s">
        <v>2086</v>
      </c>
      <c r="H91" s="832" t="s">
        <v>587</v>
      </c>
      <c r="I91" s="832" t="s">
        <v>2087</v>
      </c>
      <c r="J91" s="832" t="s">
        <v>1143</v>
      </c>
      <c r="K91" s="832" t="s">
        <v>2088</v>
      </c>
      <c r="L91" s="835">
        <v>219.37</v>
      </c>
      <c r="M91" s="835">
        <v>219.37</v>
      </c>
      <c r="N91" s="832">
        <v>1</v>
      </c>
      <c r="O91" s="836">
        <v>0.5</v>
      </c>
      <c r="P91" s="835">
        <v>219.37</v>
      </c>
      <c r="Q91" s="837">
        <v>1</v>
      </c>
      <c r="R91" s="832">
        <v>1</v>
      </c>
      <c r="S91" s="837">
        <v>1</v>
      </c>
      <c r="T91" s="836">
        <v>0.5</v>
      </c>
      <c r="U91" s="838">
        <v>1</v>
      </c>
    </row>
    <row r="92" spans="1:21" ht="14.4" customHeight="1" x14ac:dyDescent="0.3">
      <c r="A92" s="831">
        <v>50</v>
      </c>
      <c r="B92" s="832" t="s">
        <v>1928</v>
      </c>
      <c r="C92" s="832" t="s">
        <v>1931</v>
      </c>
      <c r="D92" s="833" t="s">
        <v>2995</v>
      </c>
      <c r="E92" s="834" t="s">
        <v>1948</v>
      </c>
      <c r="F92" s="832" t="s">
        <v>1929</v>
      </c>
      <c r="G92" s="832" t="s">
        <v>2089</v>
      </c>
      <c r="H92" s="832" t="s">
        <v>624</v>
      </c>
      <c r="I92" s="832" t="s">
        <v>1668</v>
      </c>
      <c r="J92" s="832" t="s">
        <v>1669</v>
      </c>
      <c r="K92" s="832" t="s">
        <v>1670</v>
      </c>
      <c r="L92" s="835">
        <v>79.11</v>
      </c>
      <c r="M92" s="835">
        <v>79.11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50</v>
      </c>
      <c r="B93" s="832" t="s">
        <v>1928</v>
      </c>
      <c r="C93" s="832" t="s">
        <v>1931</v>
      </c>
      <c r="D93" s="833" t="s">
        <v>2995</v>
      </c>
      <c r="E93" s="834" t="s">
        <v>1948</v>
      </c>
      <c r="F93" s="832" t="s">
        <v>1929</v>
      </c>
      <c r="G93" s="832" t="s">
        <v>1053</v>
      </c>
      <c r="H93" s="832" t="s">
        <v>624</v>
      </c>
      <c r="I93" s="832" t="s">
        <v>2090</v>
      </c>
      <c r="J93" s="832" t="s">
        <v>2091</v>
      </c>
      <c r="K93" s="832" t="s">
        <v>2092</v>
      </c>
      <c r="L93" s="835">
        <v>184.74</v>
      </c>
      <c r="M93" s="835">
        <v>184.74</v>
      </c>
      <c r="N93" s="832">
        <v>1</v>
      </c>
      <c r="O93" s="836">
        <v>0.5</v>
      </c>
      <c r="P93" s="835">
        <v>184.74</v>
      </c>
      <c r="Q93" s="837">
        <v>1</v>
      </c>
      <c r="R93" s="832">
        <v>1</v>
      </c>
      <c r="S93" s="837">
        <v>1</v>
      </c>
      <c r="T93" s="836">
        <v>0.5</v>
      </c>
      <c r="U93" s="838">
        <v>1</v>
      </c>
    </row>
    <row r="94" spans="1:21" ht="14.4" customHeight="1" x14ac:dyDescent="0.3">
      <c r="A94" s="831">
        <v>50</v>
      </c>
      <c r="B94" s="832" t="s">
        <v>1928</v>
      </c>
      <c r="C94" s="832" t="s">
        <v>1931</v>
      </c>
      <c r="D94" s="833" t="s">
        <v>2995</v>
      </c>
      <c r="E94" s="834" t="s">
        <v>1948</v>
      </c>
      <c r="F94" s="832" t="s">
        <v>1929</v>
      </c>
      <c r="G94" s="832" t="s">
        <v>1053</v>
      </c>
      <c r="H94" s="832" t="s">
        <v>624</v>
      </c>
      <c r="I94" s="832" t="s">
        <v>1536</v>
      </c>
      <c r="J94" s="832" t="s">
        <v>1537</v>
      </c>
      <c r="K94" s="832" t="s">
        <v>1538</v>
      </c>
      <c r="L94" s="835">
        <v>120.61</v>
      </c>
      <c r="M94" s="835">
        <v>120.61</v>
      </c>
      <c r="N94" s="832">
        <v>1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50</v>
      </c>
      <c r="B95" s="832" t="s">
        <v>1928</v>
      </c>
      <c r="C95" s="832" t="s">
        <v>1931</v>
      </c>
      <c r="D95" s="833" t="s">
        <v>2995</v>
      </c>
      <c r="E95" s="834" t="s">
        <v>1948</v>
      </c>
      <c r="F95" s="832" t="s">
        <v>1929</v>
      </c>
      <c r="G95" s="832" t="s">
        <v>2093</v>
      </c>
      <c r="H95" s="832" t="s">
        <v>587</v>
      </c>
      <c r="I95" s="832" t="s">
        <v>2094</v>
      </c>
      <c r="J95" s="832" t="s">
        <v>800</v>
      </c>
      <c r="K95" s="832" t="s">
        <v>2095</v>
      </c>
      <c r="L95" s="835">
        <v>55.54</v>
      </c>
      <c r="M95" s="835">
        <v>55.54</v>
      </c>
      <c r="N95" s="832">
        <v>1</v>
      </c>
      <c r="O95" s="836">
        <v>0.5</v>
      </c>
      <c r="P95" s="835">
        <v>55.54</v>
      </c>
      <c r="Q95" s="837">
        <v>1</v>
      </c>
      <c r="R95" s="832">
        <v>1</v>
      </c>
      <c r="S95" s="837">
        <v>1</v>
      </c>
      <c r="T95" s="836">
        <v>0.5</v>
      </c>
      <c r="U95" s="838">
        <v>1</v>
      </c>
    </row>
    <row r="96" spans="1:21" ht="14.4" customHeight="1" x14ac:dyDescent="0.3">
      <c r="A96" s="831">
        <v>50</v>
      </c>
      <c r="B96" s="832" t="s">
        <v>1928</v>
      </c>
      <c r="C96" s="832" t="s">
        <v>1931</v>
      </c>
      <c r="D96" s="833" t="s">
        <v>2995</v>
      </c>
      <c r="E96" s="834" t="s">
        <v>1949</v>
      </c>
      <c r="F96" s="832" t="s">
        <v>1929</v>
      </c>
      <c r="G96" s="832" t="s">
        <v>1953</v>
      </c>
      <c r="H96" s="832" t="s">
        <v>624</v>
      </c>
      <c r="I96" s="832" t="s">
        <v>1571</v>
      </c>
      <c r="J96" s="832" t="s">
        <v>721</v>
      </c>
      <c r="K96" s="832" t="s">
        <v>1572</v>
      </c>
      <c r="L96" s="835">
        <v>72</v>
      </c>
      <c r="M96" s="835">
        <v>72</v>
      </c>
      <c r="N96" s="832">
        <v>1</v>
      </c>
      <c r="O96" s="836">
        <v>0.5</v>
      </c>
      <c r="P96" s="835">
        <v>72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50</v>
      </c>
      <c r="B97" s="832" t="s">
        <v>1928</v>
      </c>
      <c r="C97" s="832" t="s">
        <v>1931</v>
      </c>
      <c r="D97" s="833" t="s">
        <v>2995</v>
      </c>
      <c r="E97" s="834" t="s">
        <v>1949</v>
      </c>
      <c r="F97" s="832" t="s">
        <v>1929</v>
      </c>
      <c r="G97" s="832" t="s">
        <v>1956</v>
      </c>
      <c r="H97" s="832" t="s">
        <v>587</v>
      </c>
      <c r="I97" s="832" t="s">
        <v>2096</v>
      </c>
      <c r="J97" s="832" t="s">
        <v>2097</v>
      </c>
      <c r="K97" s="832" t="s">
        <v>1849</v>
      </c>
      <c r="L97" s="835">
        <v>35.11</v>
      </c>
      <c r="M97" s="835">
        <v>35.11</v>
      </c>
      <c r="N97" s="832">
        <v>1</v>
      </c>
      <c r="O97" s="836">
        <v>1</v>
      </c>
      <c r="P97" s="835">
        <v>35.11</v>
      </c>
      <c r="Q97" s="837">
        <v>1</v>
      </c>
      <c r="R97" s="832">
        <v>1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50</v>
      </c>
      <c r="B98" s="832" t="s">
        <v>1928</v>
      </c>
      <c r="C98" s="832" t="s">
        <v>1931</v>
      </c>
      <c r="D98" s="833" t="s">
        <v>2995</v>
      </c>
      <c r="E98" s="834" t="s">
        <v>1949</v>
      </c>
      <c r="F98" s="832" t="s">
        <v>1929</v>
      </c>
      <c r="G98" s="832" t="s">
        <v>1053</v>
      </c>
      <c r="H98" s="832" t="s">
        <v>624</v>
      </c>
      <c r="I98" s="832" t="s">
        <v>1536</v>
      </c>
      <c r="J98" s="832" t="s">
        <v>1537</v>
      </c>
      <c r="K98" s="832" t="s">
        <v>1538</v>
      </c>
      <c r="L98" s="835">
        <v>120.61</v>
      </c>
      <c r="M98" s="835">
        <v>120.61</v>
      </c>
      <c r="N98" s="832">
        <v>1</v>
      </c>
      <c r="O98" s="836">
        <v>0.5</v>
      </c>
      <c r="P98" s="835">
        <v>120.61</v>
      </c>
      <c r="Q98" s="837">
        <v>1</v>
      </c>
      <c r="R98" s="832">
        <v>1</v>
      </c>
      <c r="S98" s="837">
        <v>1</v>
      </c>
      <c r="T98" s="836">
        <v>0.5</v>
      </c>
      <c r="U98" s="838">
        <v>1</v>
      </c>
    </row>
    <row r="99" spans="1:21" ht="14.4" customHeight="1" x14ac:dyDescent="0.3">
      <c r="A99" s="831">
        <v>50</v>
      </c>
      <c r="B99" s="832" t="s">
        <v>1928</v>
      </c>
      <c r="C99" s="832" t="s">
        <v>1931</v>
      </c>
      <c r="D99" s="833" t="s">
        <v>2995</v>
      </c>
      <c r="E99" s="834" t="s">
        <v>1950</v>
      </c>
      <c r="F99" s="832" t="s">
        <v>1929</v>
      </c>
      <c r="G99" s="832" t="s">
        <v>1953</v>
      </c>
      <c r="H99" s="832" t="s">
        <v>624</v>
      </c>
      <c r="I99" s="832" t="s">
        <v>1571</v>
      </c>
      <c r="J99" s="832" t="s">
        <v>721</v>
      </c>
      <c r="K99" s="832" t="s">
        <v>1572</v>
      </c>
      <c r="L99" s="835">
        <v>72</v>
      </c>
      <c r="M99" s="835">
        <v>72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50</v>
      </c>
      <c r="B100" s="832" t="s">
        <v>1928</v>
      </c>
      <c r="C100" s="832" t="s">
        <v>1931</v>
      </c>
      <c r="D100" s="833" t="s">
        <v>2995</v>
      </c>
      <c r="E100" s="834" t="s">
        <v>1950</v>
      </c>
      <c r="F100" s="832" t="s">
        <v>1929</v>
      </c>
      <c r="G100" s="832" t="s">
        <v>1954</v>
      </c>
      <c r="H100" s="832" t="s">
        <v>624</v>
      </c>
      <c r="I100" s="832" t="s">
        <v>1676</v>
      </c>
      <c r="J100" s="832" t="s">
        <v>1677</v>
      </c>
      <c r="K100" s="832" t="s">
        <v>1678</v>
      </c>
      <c r="L100" s="835">
        <v>278.63</v>
      </c>
      <c r="M100" s="835">
        <v>278.63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50</v>
      </c>
      <c r="B101" s="832" t="s">
        <v>1928</v>
      </c>
      <c r="C101" s="832" t="s">
        <v>1931</v>
      </c>
      <c r="D101" s="833" t="s">
        <v>2995</v>
      </c>
      <c r="E101" s="834" t="s">
        <v>1950</v>
      </c>
      <c r="F101" s="832" t="s">
        <v>1929</v>
      </c>
      <c r="G101" s="832" t="s">
        <v>1956</v>
      </c>
      <c r="H101" s="832" t="s">
        <v>624</v>
      </c>
      <c r="I101" s="832" t="s">
        <v>2068</v>
      </c>
      <c r="J101" s="832" t="s">
        <v>680</v>
      </c>
      <c r="K101" s="832" t="s">
        <v>2069</v>
      </c>
      <c r="L101" s="835">
        <v>17.559999999999999</v>
      </c>
      <c r="M101" s="835">
        <v>35.119999999999997</v>
      </c>
      <c r="N101" s="832">
        <v>2</v>
      </c>
      <c r="O101" s="836">
        <v>1.5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50</v>
      </c>
      <c r="B102" s="832" t="s">
        <v>1928</v>
      </c>
      <c r="C102" s="832" t="s">
        <v>1931</v>
      </c>
      <c r="D102" s="833" t="s">
        <v>2995</v>
      </c>
      <c r="E102" s="834" t="s">
        <v>1950</v>
      </c>
      <c r="F102" s="832" t="s">
        <v>1929</v>
      </c>
      <c r="G102" s="832" t="s">
        <v>1962</v>
      </c>
      <c r="H102" s="832" t="s">
        <v>624</v>
      </c>
      <c r="I102" s="832" t="s">
        <v>1557</v>
      </c>
      <c r="J102" s="832" t="s">
        <v>1558</v>
      </c>
      <c r="K102" s="832" t="s">
        <v>1559</v>
      </c>
      <c r="L102" s="835">
        <v>93.43</v>
      </c>
      <c r="M102" s="835">
        <v>93.43</v>
      </c>
      <c r="N102" s="832">
        <v>1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50</v>
      </c>
      <c r="B103" s="832" t="s">
        <v>1928</v>
      </c>
      <c r="C103" s="832" t="s">
        <v>1931</v>
      </c>
      <c r="D103" s="833" t="s">
        <v>2995</v>
      </c>
      <c r="E103" s="834" t="s">
        <v>1950</v>
      </c>
      <c r="F103" s="832" t="s">
        <v>1929</v>
      </c>
      <c r="G103" s="832" t="s">
        <v>1963</v>
      </c>
      <c r="H103" s="832" t="s">
        <v>587</v>
      </c>
      <c r="I103" s="832" t="s">
        <v>2098</v>
      </c>
      <c r="J103" s="832" t="s">
        <v>1965</v>
      </c>
      <c r="K103" s="832" t="s">
        <v>2099</v>
      </c>
      <c r="L103" s="835">
        <v>35.18</v>
      </c>
      <c r="M103" s="835">
        <v>35.18</v>
      </c>
      <c r="N103" s="832">
        <v>1</v>
      </c>
      <c r="O103" s="836">
        <v>0.5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1928</v>
      </c>
      <c r="C104" s="832" t="s">
        <v>1931</v>
      </c>
      <c r="D104" s="833" t="s">
        <v>2995</v>
      </c>
      <c r="E104" s="834" t="s">
        <v>1950</v>
      </c>
      <c r="F104" s="832" t="s">
        <v>1929</v>
      </c>
      <c r="G104" s="832" t="s">
        <v>1963</v>
      </c>
      <c r="H104" s="832" t="s">
        <v>587</v>
      </c>
      <c r="I104" s="832" t="s">
        <v>2100</v>
      </c>
      <c r="J104" s="832" t="s">
        <v>2078</v>
      </c>
      <c r="K104" s="832" t="s">
        <v>2101</v>
      </c>
      <c r="L104" s="835">
        <v>29.31</v>
      </c>
      <c r="M104" s="835">
        <v>29.31</v>
      </c>
      <c r="N104" s="832">
        <v>1</v>
      </c>
      <c r="O104" s="836">
        <v>0.5</v>
      </c>
      <c r="P104" s="835">
        <v>29.31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50</v>
      </c>
      <c r="B105" s="832" t="s">
        <v>1928</v>
      </c>
      <c r="C105" s="832" t="s">
        <v>1931</v>
      </c>
      <c r="D105" s="833" t="s">
        <v>2995</v>
      </c>
      <c r="E105" s="834" t="s">
        <v>1950</v>
      </c>
      <c r="F105" s="832" t="s">
        <v>1929</v>
      </c>
      <c r="G105" s="832" t="s">
        <v>1963</v>
      </c>
      <c r="H105" s="832" t="s">
        <v>587</v>
      </c>
      <c r="I105" s="832" t="s">
        <v>2102</v>
      </c>
      <c r="J105" s="832" t="s">
        <v>2103</v>
      </c>
      <c r="K105" s="832" t="s">
        <v>2104</v>
      </c>
      <c r="L105" s="835">
        <v>0</v>
      </c>
      <c r="M105" s="835">
        <v>0</v>
      </c>
      <c r="N105" s="832">
        <v>1</v>
      </c>
      <c r="O105" s="836">
        <v>0.5</v>
      </c>
      <c r="P105" s="835"/>
      <c r="Q105" s="837"/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1928</v>
      </c>
      <c r="C106" s="832" t="s">
        <v>1931</v>
      </c>
      <c r="D106" s="833" t="s">
        <v>2995</v>
      </c>
      <c r="E106" s="834" t="s">
        <v>1950</v>
      </c>
      <c r="F106" s="832" t="s">
        <v>1929</v>
      </c>
      <c r="G106" s="832" t="s">
        <v>1963</v>
      </c>
      <c r="H106" s="832" t="s">
        <v>587</v>
      </c>
      <c r="I106" s="832" t="s">
        <v>2105</v>
      </c>
      <c r="J106" s="832" t="s">
        <v>1965</v>
      </c>
      <c r="K106" s="832" t="s">
        <v>634</v>
      </c>
      <c r="L106" s="835">
        <v>58.62</v>
      </c>
      <c r="M106" s="835">
        <v>58.62</v>
      </c>
      <c r="N106" s="832">
        <v>1</v>
      </c>
      <c r="O106" s="836">
        <v>1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50</v>
      </c>
      <c r="B107" s="832" t="s">
        <v>1928</v>
      </c>
      <c r="C107" s="832" t="s">
        <v>1931</v>
      </c>
      <c r="D107" s="833" t="s">
        <v>2995</v>
      </c>
      <c r="E107" s="834" t="s">
        <v>1950</v>
      </c>
      <c r="F107" s="832" t="s">
        <v>1929</v>
      </c>
      <c r="G107" s="832" t="s">
        <v>1992</v>
      </c>
      <c r="H107" s="832" t="s">
        <v>624</v>
      </c>
      <c r="I107" s="832" t="s">
        <v>1661</v>
      </c>
      <c r="J107" s="832" t="s">
        <v>902</v>
      </c>
      <c r="K107" s="832" t="s">
        <v>1662</v>
      </c>
      <c r="L107" s="835">
        <v>39.549999999999997</v>
      </c>
      <c r="M107" s="835">
        <v>39.549999999999997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1928</v>
      </c>
      <c r="C108" s="832" t="s">
        <v>1931</v>
      </c>
      <c r="D108" s="833" t="s">
        <v>2995</v>
      </c>
      <c r="E108" s="834" t="s">
        <v>1950</v>
      </c>
      <c r="F108" s="832" t="s">
        <v>1929</v>
      </c>
      <c r="G108" s="832" t="s">
        <v>2026</v>
      </c>
      <c r="H108" s="832" t="s">
        <v>624</v>
      </c>
      <c r="I108" s="832" t="s">
        <v>1846</v>
      </c>
      <c r="J108" s="832" t="s">
        <v>1597</v>
      </c>
      <c r="K108" s="832" t="s">
        <v>1847</v>
      </c>
      <c r="L108" s="835">
        <v>10.65</v>
      </c>
      <c r="M108" s="835">
        <v>10.65</v>
      </c>
      <c r="N108" s="832">
        <v>1</v>
      </c>
      <c r="O108" s="836">
        <v>0.5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50</v>
      </c>
      <c r="B109" s="832" t="s">
        <v>1928</v>
      </c>
      <c r="C109" s="832" t="s">
        <v>1931</v>
      </c>
      <c r="D109" s="833" t="s">
        <v>2995</v>
      </c>
      <c r="E109" s="834" t="s">
        <v>1950</v>
      </c>
      <c r="F109" s="832" t="s">
        <v>1929</v>
      </c>
      <c r="G109" s="832" t="s">
        <v>2042</v>
      </c>
      <c r="H109" s="832" t="s">
        <v>624</v>
      </c>
      <c r="I109" s="832" t="s">
        <v>1640</v>
      </c>
      <c r="J109" s="832" t="s">
        <v>1641</v>
      </c>
      <c r="K109" s="832" t="s">
        <v>1642</v>
      </c>
      <c r="L109" s="835">
        <v>10.34</v>
      </c>
      <c r="M109" s="835">
        <v>20.68</v>
      </c>
      <c r="N109" s="832">
        <v>2</v>
      </c>
      <c r="O109" s="836">
        <v>1</v>
      </c>
      <c r="P109" s="835">
        <v>10.34</v>
      </c>
      <c r="Q109" s="837">
        <v>0.5</v>
      </c>
      <c r="R109" s="832">
        <v>1</v>
      </c>
      <c r="S109" s="837">
        <v>0.5</v>
      </c>
      <c r="T109" s="836">
        <v>0.5</v>
      </c>
      <c r="U109" s="838">
        <v>0.5</v>
      </c>
    </row>
    <row r="110" spans="1:21" ht="14.4" customHeight="1" x14ac:dyDescent="0.3">
      <c r="A110" s="831">
        <v>50</v>
      </c>
      <c r="B110" s="832" t="s">
        <v>1928</v>
      </c>
      <c r="C110" s="832" t="s">
        <v>1931</v>
      </c>
      <c r="D110" s="833" t="s">
        <v>2995</v>
      </c>
      <c r="E110" s="834" t="s">
        <v>1950</v>
      </c>
      <c r="F110" s="832" t="s">
        <v>1929</v>
      </c>
      <c r="G110" s="832" t="s">
        <v>2043</v>
      </c>
      <c r="H110" s="832" t="s">
        <v>624</v>
      </c>
      <c r="I110" s="832" t="s">
        <v>2106</v>
      </c>
      <c r="J110" s="832" t="s">
        <v>1686</v>
      </c>
      <c r="K110" s="832" t="s">
        <v>681</v>
      </c>
      <c r="L110" s="835">
        <v>93.18</v>
      </c>
      <c r="M110" s="835">
        <v>93.18</v>
      </c>
      <c r="N110" s="832">
        <v>1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1928</v>
      </c>
      <c r="C111" s="832" t="s">
        <v>1931</v>
      </c>
      <c r="D111" s="833" t="s">
        <v>2995</v>
      </c>
      <c r="E111" s="834" t="s">
        <v>1950</v>
      </c>
      <c r="F111" s="832" t="s">
        <v>1929</v>
      </c>
      <c r="G111" s="832" t="s">
        <v>1053</v>
      </c>
      <c r="H111" s="832" t="s">
        <v>587</v>
      </c>
      <c r="I111" s="832" t="s">
        <v>1539</v>
      </c>
      <c r="J111" s="832" t="s">
        <v>1537</v>
      </c>
      <c r="K111" s="832" t="s">
        <v>1540</v>
      </c>
      <c r="L111" s="835">
        <v>184.74</v>
      </c>
      <c r="M111" s="835">
        <v>369.48</v>
      </c>
      <c r="N111" s="832">
        <v>2</v>
      </c>
      <c r="O111" s="836">
        <v>1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50</v>
      </c>
      <c r="B112" s="832" t="s">
        <v>1928</v>
      </c>
      <c r="C112" s="832" t="s">
        <v>1931</v>
      </c>
      <c r="D112" s="833" t="s">
        <v>2995</v>
      </c>
      <c r="E112" s="834" t="s">
        <v>1951</v>
      </c>
      <c r="F112" s="832" t="s">
        <v>1929</v>
      </c>
      <c r="G112" s="832" t="s">
        <v>1954</v>
      </c>
      <c r="H112" s="832" t="s">
        <v>587</v>
      </c>
      <c r="I112" s="832" t="s">
        <v>2107</v>
      </c>
      <c r="J112" s="832" t="s">
        <v>1677</v>
      </c>
      <c r="K112" s="832" t="s">
        <v>1689</v>
      </c>
      <c r="L112" s="835">
        <v>392.41</v>
      </c>
      <c r="M112" s="835">
        <v>392.41</v>
      </c>
      <c r="N112" s="832">
        <v>1</v>
      </c>
      <c r="O112" s="836">
        <v>1</v>
      </c>
      <c r="P112" s="835">
        <v>392.41</v>
      </c>
      <c r="Q112" s="837">
        <v>1</v>
      </c>
      <c r="R112" s="832">
        <v>1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50</v>
      </c>
      <c r="B113" s="832" t="s">
        <v>1928</v>
      </c>
      <c r="C113" s="832" t="s">
        <v>1931</v>
      </c>
      <c r="D113" s="833" t="s">
        <v>2995</v>
      </c>
      <c r="E113" s="834" t="s">
        <v>1951</v>
      </c>
      <c r="F113" s="832" t="s">
        <v>1929</v>
      </c>
      <c r="G113" s="832" t="s">
        <v>2027</v>
      </c>
      <c r="H113" s="832" t="s">
        <v>624</v>
      </c>
      <c r="I113" s="832" t="s">
        <v>1550</v>
      </c>
      <c r="J113" s="832" t="s">
        <v>808</v>
      </c>
      <c r="K113" s="832" t="s">
        <v>1551</v>
      </c>
      <c r="L113" s="835">
        <v>736.33</v>
      </c>
      <c r="M113" s="835">
        <v>2208.9900000000002</v>
      </c>
      <c r="N113" s="832">
        <v>3</v>
      </c>
      <c r="O113" s="836">
        <v>1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50</v>
      </c>
      <c r="B114" s="832" t="s">
        <v>1928</v>
      </c>
      <c r="C114" s="832" t="s">
        <v>1931</v>
      </c>
      <c r="D114" s="833" t="s">
        <v>2995</v>
      </c>
      <c r="E114" s="834" t="s">
        <v>1951</v>
      </c>
      <c r="F114" s="832" t="s">
        <v>1929</v>
      </c>
      <c r="G114" s="832" t="s">
        <v>2108</v>
      </c>
      <c r="H114" s="832" t="s">
        <v>587</v>
      </c>
      <c r="I114" s="832" t="s">
        <v>2109</v>
      </c>
      <c r="J114" s="832" t="s">
        <v>758</v>
      </c>
      <c r="K114" s="832" t="s">
        <v>2110</v>
      </c>
      <c r="L114" s="835">
        <v>43.94</v>
      </c>
      <c r="M114" s="835">
        <v>87.88</v>
      </c>
      <c r="N114" s="832">
        <v>2</v>
      </c>
      <c r="O114" s="836">
        <v>0.5</v>
      </c>
      <c r="P114" s="835">
        <v>87.88</v>
      </c>
      <c r="Q114" s="837">
        <v>1</v>
      </c>
      <c r="R114" s="832">
        <v>2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50</v>
      </c>
      <c r="B115" s="832" t="s">
        <v>1928</v>
      </c>
      <c r="C115" s="832" t="s">
        <v>1931</v>
      </c>
      <c r="D115" s="833" t="s">
        <v>2995</v>
      </c>
      <c r="E115" s="834" t="s">
        <v>1951</v>
      </c>
      <c r="F115" s="832" t="s">
        <v>1929</v>
      </c>
      <c r="G115" s="832" t="s">
        <v>2111</v>
      </c>
      <c r="H115" s="832" t="s">
        <v>624</v>
      </c>
      <c r="I115" s="832" t="s">
        <v>2112</v>
      </c>
      <c r="J115" s="832" t="s">
        <v>1656</v>
      </c>
      <c r="K115" s="832" t="s">
        <v>2113</v>
      </c>
      <c r="L115" s="835">
        <v>654.95000000000005</v>
      </c>
      <c r="M115" s="835">
        <v>654.95000000000005</v>
      </c>
      <c r="N115" s="832">
        <v>1</v>
      </c>
      <c r="O115" s="836">
        <v>0.5</v>
      </c>
      <c r="P115" s="835">
        <v>654.95000000000005</v>
      </c>
      <c r="Q115" s="837">
        <v>1</v>
      </c>
      <c r="R115" s="832">
        <v>1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50</v>
      </c>
      <c r="B116" s="832" t="s">
        <v>1928</v>
      </c>
      <c r="C116" s="832" t="s">
        <v>1931</v>
      </c>
      <c r="D116" s="833" t="s">
        <v>2995</v>
      </c>
      <c r="E116" s="834" t="s">
        <v>1942</v>
      </c>
      <c r="F116" s="832" t="s">
        <v>1929</v>
      </c>
      <c r="G116" s="832" t="s">
        <v>1963</v>
      </c>
      <c r="H116" s="832" t="s">
        <v>587</v>
      </c>
      <c r="I116" s="832" t="s">
        <v>2105</v>
      </c>
      <c r="J116" s="832" t="s">
        <v>1965</v>
      </c>
      <c r="K116" s="832" t="s">
        <v>634</v>
      </c>
      <c r="L116" s="835">
        <v>58.62</v>
      </c>
      <c r="M116" s="835">
        <v>58.62</v>
      </c>
      <c r="N116" s="832">
        <v>1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50</v>
      </c>
      <c r="B117" s="832" t="s">
        <v>1928</v>
      </c>
      <c r="C117" s="832" t="s">
        <v>1931</v>
      </c>
      <c r="D117" s="833" t="s">
        <v>2995</v>
      </c>
      <c r="E117" s="834" t="s">
        <v>1938</v>
      </c>
      <c r="F117" s="832" t="s">
        <v>1929</v>
      </c>
      <c r="G117" s="832" t="s">
        <v>1954</v>
      </c>
      <c r="H117" s="832" t="s">
        <v>624</v>
      </c>
      <c r="I117" s="832" t="s">
        <v>1676</v>
      </c>
      <c r="J117" s="832" t="s">
        <v>1677</v>
      </c>
      <c r="K117" s="832" t="s">
        <v>1678</v>
      </c>
      <c r="L117" s="835">
        <v>278.63</v>
      </c>
      <c r="M117" s="835">
        <v>557.26</v>
      </c>
      <c r="N117" s="832">
        <v>2</v>
      </c>
      <c r="O117" s="836">
        <v>1.5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50</v>
      </c>
      <c r="B118" s="832" t="s">
        <v>1928</v>
      </c>
      <c r="C118" s="832" t="s">
        <v>1931</v>
      </c>
      <c r="D118" s="833" t="s">
        <v>2995</v>
      </c>
      <c r="E118" s="834" t="s">
        <v>1938</v>
      </c>
      <c r="F118" s="832" t="s">
        <v>1929</v>
      </c>
      <c r="G118" s="832" t="s">
        <v>1954</v>
      </c>
      <c r="H118" s="832" t="s">
        <v>624</v>
      </c>
      <c r="I118" s="832" t="s">
        <v>1679</v>
      </c>
      <c r="J118" s="832" t="s">
        <v>1680</v>
      </c>
      <c r="K118" s="832" t="s">
        <v>1681</v>
      </c>
      <c r="L118" s="835">
        <v>430.05</v>
      </c>
      <c r="M118" s="835">
        <v>430.05</v>
      </c>
      <c r="N118" s="832">
        <v>1</v>
      </c>
      <c r="O118" s="836">
        <v>0.5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50</v>
      </c>
      <c r="B119" s="832" t="s">
        <v>1928</v>
      </c>
      <c r="C119" s="832" t="s">
        <v>1931</v>
      </c>
      <c r="D119" s="833" t="s">
        <v>2995</v>
      </c>
      <c r="E119" s="834" t="s">
        <v>1938</v>
      </c>
      <c r="F119" s="832" t="s">
        <v>1929</v>
      </c>
      <c r="G119" s="832" t="s">
        <v>1956</v>
      </c>
      <c r="H119" s="832" t="s">
        <v>624</v>
      </c>
      <c r="I119" s="832" t="s">
        <v>1848</v>
      </c>
      <c r="J119" s="832" t="s">
        <v>680</v>
      </c>
      <c r="K119" s="832" t="s">
        <v>1849</v>
      </c>
      <c r="L119" s="835">
        <v>35.11</v>
      </c>
      <c r="M119" s="835">
        <v>35.11</v>
      </c>
      <c r="N119" s="832">
        <v>1</v>
      </c>
      <c r="O119" s="836">
        <v>0.5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50</v>
      </c>
      <c r="B120" s="832" t="s">
        <v>1928</v>
      </c>
      <c r="C120" s="832" t="s">
        <v>1931</v>
      </c>
      <c r="D120" s="833" t="s">
        <v>2995</v>
      </c>
      <c r="E120" s="834" t="s">
        <v>1938</v>
      </c>
      <c r="F120" s="832" t="s">
        <v>1929</v>
      </c>
      <c r="G120" s="832" t="s">
        <v>1962</v>
      </c>
      <c r="H120" s="832" t="s">
        <v>587</v>
      </c>
      <c r="I120" s="832" t="s">
        <v>2114</v>
      </c>
      <c r="J120" s="832" t="s">
        <v>2115</v>
      </c>
      <c r="K120" s="832" t="s">
        <v>2116</v>
      </c>
      <c r="L120" s="835">
        <v>300.33</v>
      </c>
      <c r="M120" s="835">
        <v>300.33</v>
      </c>
      <c r="N120" s="832">
        <v>1</v>
      </c>
      <c r="O120" s="836">
        <v>0.5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1928</v>
      </c>
      <c r="C121" s="832" t="s">
        <v>1931</v>
      </c>
      <c r="D121" s="833" t="s">
        <v>2995</v>
      </c>
      <c r="E121" s="834" t="s">
        <v>1938</v>
      </c>
      <c r="F121" s="832" t="s">
        <v>1929</v>
      </c>
      <c r="G121" s="832" t="s">
        <v>1963</v>
      </c>
      <c r="H121" s="832" t="s">
        <v>587</v>
      </c>
      <c r="I121" s="832" t="s">
        <v>2117</v>
      </c>
      <c r="J121" s="832" t="s">
        <v>2103</v>
      </c>
      <c r="K121" s="832" t="s">
        <v>2118</v>
      </c>
      <c r="L121" s="835">
        <v>0</v>
      </c>
      <c r="M121" s="835">
        <v>0</v>
      </c>
      <c r="N121" s="832">
        <v>1</v>
      </c>
      <c r="O121" s="836">
        <v>0.5</v>
      </c>
      <c r="P121" s="835"/>
      <c r="Q121" s="837"/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1928</v>
      </c>
      <c r="C122" s="832" t="s">
        <v>1931</v>
      </c>
      <c r="D122" s="833" t="s">
        <v>2995</v>
      </c>
      <c r="E122" s="834" t="s">
        <v>1938</v>
      </c>
      <c r="F122" s="832" t="s">
        <v>1929</v>
      </c>
      <c r="G122" s="832" t="s">
        <v>1963</v>
      </c>
      <c r="H122" s="832" t="s">
        <v>587</v>
      </c>
      <c r="I122" s="832" t="s">
        <v>2105</v>
      </c>
      <c r="J122" s="832" t="s">
        <v>1965</v>
      </c>
      <c r="K122" s="832" t="s">
        <v>634</v>
      </c>
      <c r="L122" s="835">
        <v>58.62</v>
      </c>
      <c r="M122" s="835">
        <v>117.24</v>
      </c>
      <c r="N122" s="832">
        <v>2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50</v>
      </c>
      <c r="B123" s="832" t="s">
        <v>1928</v>
      </c>
      <c r="C123" s="832" t="s">
        <v>1931</v>
      </c>
      <c r="D123" s="833" t="s">
        <v>2995</v>
      </c>
      <c r="E123" s="834" t="s">
        <v>1938</v>
      </c>
      <c r="F123" s="832" t="s">
        <v>1929</v>
      </c>
      <c r="G123" s="832" t="s">
        <v>2026</v>
      </c>
      <c r="H123" s="832" t="s">
        <v>624</v>
      </c>
      <c r="I123" s="832" t="s">
        <v>1596</v>
      </c>
      <c r="J123" s="832" t="s">
        <v>1597</v>
      </c>
      <c r="K123" s="832" t="s">
        <v>1598</v>
      </c>
      <c r="L123" s="835">
        <v>38.04</v>
      </c>
      <c r="M123" s="835">
        <v>38.04</v>
      </c>
      <c r="N123" s="832">
        <v>1</v>
      </c>
      <c r="O123" s="836">
        <v>0.5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50</v>
      </c>
      <c r="B124" s="832" t="s">
        <v>1928</v>
      </c>
      <c r="C124" s="832" t="s">
        <v>1931</v>
      </c>
      <c r="D124" s="833" t="s">
        <v>2995</v>
      </c>
      <c r="E124" s="834" t="s">
        <v>1938</v>
      </c>
      <c r="F124" s="832" t="s">
        <v>1929</v>
      </c>
      <c r="G124" s="832" t="s">
        <v>2030</v>
      </c>
      <c r="H124" s="832" t="s">
        <v>624</v>
      </c>
      <c r="I124" s="832" t="s">
        <v>2031</v>
      </c>
      <c r="J124" s="832" t="s">
        <v>1516</v>
      </c>
      <c r="K124" s="832" t="s">
        <v>1517</v>
      </c>
      <c r="L124" s="835">
        <v>16.12</v>
      </c>
      <c r="M124" s="835">
        <v>16.12</v>
      </c>
      <c r="N124" s="832">
        <v>1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1928</v>
      </c>
      <c r="C125" s="832" t="s">
        <v>1931</v>
      </c>
      <c r="D125" s="833" t="s">
        <v>2995</v>
      </c>
      <c r="E125" s="834" t="s">
        <v>1938</v>
      </c>
      <c r="F125" s="832" t="s">
        <v>1929</v>
      </c>
      <c r="G125" s="832" t="s">
        <v>2036</v>
      </c>
      <c r="H125" s="832" t="s">
        <v>624</v>
      </c>
      <c r="I125" s="832" t="s">
        <v>1852</v>
      </c>
      <c r="J125" s="832" t="s">
        <v>952</v>
      </c>
      <c r="K125" s="832" t="s">
        <v>1849</v>
      </c>
      <c r="L125" s="835">
        <v>47.7</v>
      </c>
      <c r="M125" s="835">
        <v>47.7</v>
      </c>
      <c r="N125" s="832">
        <v>1</v>
      </c>
      <c r="O125" s="836">
        <v>0.5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50</v>
      </c>
      <c r="B126" s="832" t="s">
        <v>1928</v>
      </c>
      <c r="C126" s="832" t="s">
        <v>1931</v>
      </c>
      <c r="D126" s="833" t="s">
        <v>2995</v>
      </c>
      <c r="E126" s="834" t="s">
        <v>1938</v>
      </c>
      <c r="F126" s="832" t="s">
        <v>1929</v>
      </c>
      <c r="G126" s="832" t="s">
        <v>2042</v>
      </c>
      <c r="H126" s="832" t="s">
        <v>624</v>
      </c>
      <c r="I126" s="832" t="s">
        <v>1643</v>
      </c>
      <c r="J126" s="832" t="s">
        <v>1641</v>
      </c>
      <c r="K126" s="832" t="s">
        <v>1644</v>
      </c>
      <c r="L126" s="835">
        <v>15.9</v>
      </c>
      <c r="M126" s="835">
        <v>15.9</v>
      </c>
      <c r="N126" s="832">
        <v>1</v>
      </c>
      <c r="O126" s="836">
        <v>0.5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1928</v>
      </c>
      <c r="C127" s="832" t="s">
        <v>1931</v>
      </c>
      <c r="D127" s="833" t="s">
        <v>2995</v>
      </c>
      <c r="E127" s="834" t="s">
        <v>1938</v>
      </c>
      <c r="F127" s="832" t="s">
        <v>1929</v>
      </c>
      <c r="G127" s="832" t="s">
        <v>2057</v>
      </c>
      <c r="H127" s="832" t="s">
        <v>587</v>
      </c>
      <c r="I127" s="832" t="s">
        <v>2058</v>
      </c>
      <c r="J127" s="832" t="s">
        <v>2059</v>
      </c>
      <c r="K127" s="832" t="s">
        <v>2060</v>
      </c>
      <c r="L127" s="835">
        <v>93.43</v>
      </c>
      <c r="M127" s="835">
        <v>93.43</v>
      </c>
      <c r="N127" s="832">
        <v>1</v>
      </c>
      <c r="O127" s="836">
        <v>0.5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50</v>
      </c>
      <c r="B128" s="832" t="s">
        <v>1928</v>
      </c>
      <c r="C128" s="832" t="s">
        <v>1933</v>
      </c>
      <c r="D128" s="833" t="s">
        <v>2996</v>
      </c>
      <c r="E128" s="834" t="s">
        <v>1939</v>
      </c>
      <c r="F128" s="832" t="s">
        <v>1929</v>
      </c>
      <c r="G128" s="832" t="s">
        <v>2119</v>
      </c>
      <c r="H128" s="832" t="s">
        <v>624</v>
      </c>
      <c r="I128" s="832" t="s">
        <v>2120</v>
      </c>
      <c r="J128" s="832" t="s">
        <v>2121</v>
      </c>
      <c r="K128" s="832" t="s">
        <v>2122</v>
      </c>
      <c r="L128" s="835">
        <v>141.09</v>
      </c>
      <c r="M128" s="835">
        <v>141.09</v>
      </c>
      <c r="N128" s="832">
        <v>1</v>
      </c>
      <c r="O128" s="836">
        <v>1</v>
      </c>
      <c r="P128" s="835">
        <v>141.09</v>
      </c>
      <c r="Q128" s="837">
        <v>1</v>
      </c>
      <c r="R128" s="832">
        <v>1</v>
      </c>
      <c r="S128" s="837">
        <v>1</v>
      </c>
      <c r="T128" s="836">
        <v>1</v>
      </c>
      <c r="U128" s="838">
        <v>1</v>
      </c>
    </row>
    <row r="129" spans="1:21" ht="14.4" customHeight="1" x14ac:dyDescent="0.3">
      <c r="A129" s="831">
        <v>50</v>
      </c>
      <c r="B129" s="832" t="s">
        <v>1928</v>
      </c>
      <c r="C129" s="832" t="s">
        <v>1933</v>
      </c>
      <c r="D129" s="833" t="s">
        <v>2996</v>
      </c>
      <c r="E129" s="834" t="s">
        <v>1939</v>
      </c>
      <c r="F129" s="832" t="s">
        <v>1929</v>
      </c>
      <c r="G129" s="832" t="s">
        <v>2026</v>
      </c>
      <c r="H129" s="832" t="s">
        <v>624</v>
      </c>
      <c r="I129" s="832" t="s">
        <v>1596</v>
      </c>
      <c r="J129" s="832" t="s">
        <v>1597</v>
      </c>
      <c r="K129" s="832" t="s">
        <v>1598</v>
      </c>
      <c r="L129" s="835">
        <v>38.04</v>
      </c>
      <c r="M129" s="835">
        <v>38.04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50</v>
      </c>
      <c r="B130" s="832" t="s">
        <v>1928</v>
      </c>
      <c r="C130" s="832" t="s">
        <v>1933</v>
      </c>
      <c r="D130" s="833" t="s">
        <v>2996</v>
      </c>
      <c r="E130" s="834" t="s">
        <v>1940</v>
      </c>
      <c r="F130" s="832" t="s">
        <v>1929</v>
      </c>
      <c r="G130" s="832" t="s">
        <v>1956</v>
      </c>
      <c r="H130" s="832" t="s">
        <v>587</v>
      </c>
      <c r="I130" s="832" t="s">
        <v>1957</v>
      </c>
      <c r="J130" s="832" t="s">
        <v>1958</v>
      </c>
      <c r="K130" s="832" t="s">
        <v>1959</v>
      </c>
      <c r="L130" s="835">
        <v>105.32</v>
      </c>
      <c r="M130" s="835">
        <v>105.32</v>
      </c>
      <c r="N130" s="832">
        <v>1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50</v>
      </c>
      <c r="B131" s="832" t="s">
        <v>1928</v>
      </c>
      <c r="C131" s="832" t="s">
        <v>1933</v>
      </c>
      <c r="D131" s="833" t="s">
        <v>2996</v>
      </c>
      <c r="E131" s="834" t="s">
        <v>1940</v>
      </c>
      <c r="F131" s="832" t="s">
        <v>1929</v>
      </c>
      <c r="G131" s="832" t="s">
        <v>1963</v>
      </c>
      <c r="H131" s="832" t="s">
        <v>587</v>
      </c>
      <c r="I131" s="832" t="s">
        <v>2123</v>
      </c>
      <c r="J131" s="832" t="s">
        <v>1965</v>
      </c>
      <c r="K131" s="832" t="s">
        <v>2124</v>
      </c>
      <c r="L131" s="835">
        <v>0</v>
      </c>
      <c r="M131" s="835">
        <v>0</v>
      </c>
      <c r="N131" s="832">
        <v>1</v>
      </c>
      <c r="O131" s="836">
        <v>1</v>
      </c>
      <c r="P131" s="835"/>
      <c r="Q131" s="837"/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1928</v>
      </c>
      <c r="C132" s="832" t="s">
        <v>1933</v>
      </c>
      <c r="D132" s="833" t="s">
        <v>2996</v>
      </c>
      <c r="E132" s="834" t="s">
        <v>1941</v>
      </c>
      <c r="F132" s="832" t="s">
        <v>1929</v>
      </c>
      <c r="G132" s="832" t="s">
        <v>2125</v>
      </c>
      <c r="H132" s="832" t="s">
        <v>624</v>
      </c>
      <c r="I132" s="832" t="s">
        <v>2126</v>
      </c>
      <c r="J132" s="832" t="s">
        <v>2127</v>
      </c>
      <c r="K132" s="832" t="s">
        <v>2128</v>
      </c>
      <c r="L132" s="835">
        <v>18.809999999999999</v>
      </c>
      <c r="M132" s="835">
        <v>18.809999999999999</v>
      </c>
      <c r="N132" s="832">
        <v>1</v>
      </c>
      <c r="O132" s="836">
        <v>0.5</v>
      </c>
      <c r="P132" s="835">
        <v>18.809999999999999</v>
      </c>
      <c r="Q132" s="837">
        <v>1</v>
      </c>
      <c r="R132" s="832">
        <v>1</v>
      </c>
      <c r="S132" s="837">
        <v>1</v>
      </c>
      <c r="T132" s="836">
        <v>0.5</v>
      </c>
      <c r="U132" s="838">
        <v>1</v>
      </c>
    </row>
    <row r="133" spans="1:21" ht="14.4" customHeight="1" x14ac:dyDescent="0.3">
      <c r="A133" s="831">
        <v>50</v>
      </c>
      <c r="B133" s="832" t="s">
        <v>1928</v>
      </c>
      <c r="C133" s="832" t="s">
        <v>1933</v>
      </c>
      <c r="D133" s="833" t="s">
        <v>2996</v>
      </c>
      <c r="E133" s="834" t="s">
        <v>1941</v>
      </c>
      <c r="F133" s="832" t="s">
        <v>1929</v>
      </c>
      <c r="G133" s="832" t="s">
        <v>2125</v>
      </c>
      <c r="H133" s="832" t="s">
        <v>624</v>
      </c>
      <c r="I133" s="832" t="s">
        <v>1790</v>
      </c>
      <c r="J133" s="832" t="s">
        <v>1791</v>
      </c>
      <c r="K133" s="832" t="s">
        <v>1792</v>
      </c>
      <c r="L133" s="835">
        <v>4.7</v>
      </c>
      <c r="M133" s="835">
        <v>42.300000000000004</v>
      </c>
      <c r="N133" s="832">
        <v>9</v>
      </c>
      <c r="O133" s="836">
        <v>2.5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1928</v>
      </c>
      <c r="C134" s="832" t="s">
        <v>1933</v>
      </c>
      <c r="D134" s="833" t="s">
        <v>2996</v>
      </c>
      <c r="E134" s="834" t="s">
        <v>1941</v>
      </c>
      <c r="F134" s="832" t="s">
        <v>1929</v>
      </c>
      <c r="G134" s="832" t="s">
        <v>1953</v>
      </c>
      <c r="H134" s="832" t="s">
        <v>624</v>
      </c>
      <c r="I134" s="832" t="s">
        <v>1571</v>
      </c>
      <c r="J134" s="832" t="s">
        <v>721</v>
      </c>
      <c r="K134" s="832" t="s">
        <v>1572</v>
      </c>
      <c r="L134" s="835">
        <v>72</v>
      </c>
      <c r="M134" s="835">
        <v>360</v>
      </c>
      <c r="N134" s="832">
        <v>5</v>
      </c>
      <c r="O134" s="836">
        <v>2</v>
      </c>
      <c r="P134" s="835">
        <v>288</v>
      </c>
      <c r="Q134" s="837">
        <v>0.8</v>
      </c>
      <c r="R134" s="832">
        <v>4</v>
      </c>
      <c r="S134" s="837">
        <v>0.8</v>
      </c>
      <c r="T134" s="836">
        <v>1.5</v>
      </c>
      <c r="U134" s="838">
        <v>0.75</v>
      </c>
    </row>
    <row r="135" spans="1:21" ht="14.4" customHeight="1" x14ac:dyDescent="0.3">
      <c r="A135" s="831">
        <v>50</v>
      </c>
      <c r="B135" s="832" t="s">
        <v>1928</v>
      </c>
      <c r="C135" s="832" t="s">
        <v>1933</v>
      </c>
      <c r="D135" s="833" t="s">
        <v>2996</v>
      </c>
      <c r="E135" s="834" t="s">
        <v>1941</v>
      </c>
      <c r="F135" s="832" t="s">
        <v>1929</v>
      </c>
      <c r="G135" s="832" t="s">
        <v>1953</v>
      </c>
      <c r="H135" s="832" t="s">
        <v>624</v>
      </c>
      <c r="I135" s="832" t="s">
        <v>1573</v>
      </c>
      <c r="J135" s="832" t="s">
        <v>721</v>
      </c>
      <c r="K135" s="832" t="s">
        <v>1574</v>
      </c>
      <c r="L135" s="835">
        <v>144.01</v>
      </c>
      <c r="M135" s="835">
        <v>144.01</v>
      </c>
      <c r="N135" s="832">
        <v>1</v>
      </c>
      <c r="O135" s="836">
        <v>1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1928</v>
      </c>
      <c r="C136" s="832" t="s">
        <v>1933</v>
      </c>
      <c r="D136" s="833" t="s">
        <v>2996</v>
      </c>
      <c r="E136" s="834" t="s">
        <v>1941</v>
      </c>
      <c r="F136" s="832" t="s">
        <v>1929</v>
      </c>
      <c r="G136" s="832" t="s">
        <v>1954</v>
      </c>
      <c r="H136" s="832" t="s">
        <v>624</v>
      </c>
      <c r="I136" s="832" t="s">
        <v>1676</v>
      </c>
      <c r="J136" s="832" t="s">
        <v>1677</v>
      </c>
      <c r="K136" s="832" t="s">
        <v>1678</v>
      </c>
      <c r="L136" s="835">
        <v>278.63</v>
      </c>
      <c r="M136" s="835">
        <v>1393.15</v>
      </c>
      <c r="N136" s="832">
        <v>5</v>
      </c>
      <c r="O136" s="836">
        <v>2</v>
      </c>
      <c r="P136" s="835">
        <v>557.26</v>
      </c>
      <c r="Q136" s="837">
        <v>0.39999999999999997</v>
      </c>
      <c r="R136" s="832">
        <v>2</v>
      </c>
      <c r="S136" s="837">
        <v>0.4</v>
      </c>
      <c r="T136" s="836">
        <v>1</v>
      </c>
      <c r="U136" s="838">
        <v>0.5</v>
      </c>
    </row>
    <row r="137" spans="1:21" ht="14.4" customHeight="1" x14ac:dyDescent="0.3">
      <c r="A137" s="831">
        <v>50</v>
      </c>
      <c r="B137" s="832" t="s">
        <v>1928</v>
      </c>
      <c r="C137" s="832" t="s">
        <v>1933</v>
      </c>
      <c r="D137" s="833" t="s">
        <v>2996</v>
      </c>
      <c r="E137" s="834" t="s">
        <v>1941</v>
      </c>
      <c r="F137" s="832" t="s">
        <v>1929</v>
      </c>
      <c r="G137" s="832" t="s">
        <v>1954</v>
      </c>
      <c r="H137" s="832" t="s">
        <v>624</v>
      </c>
      <c r="I137" s="832" t="s">
        <v>1682</v>
      </c>
      <c r="J137" s="832" t="s">
        <v>1680</v>
      </c>
      <c r="K137" s="832" t="s">
        <v>1683</v>
      </c>
      <c r="L137" s="835">
        <v>279.52999999999997</v>
      </c>
      <c r="M137" s="835">
        <v>1397.6499999999999</v>
      </c>
      <c r="N137" s="832">
        <v>5</v>
      </c>
      <c r="O137" s="836">
        <v>3</v>
      </c>
      <c r="P137" s="835">
        <v>1397.6499999999999</v>
      </c>
      <c r="Q137" s="837">
        <v>1</v>
      </c>
      <c r="R137" s="832">
        <v>5</v>
      </c>
      <c r="S137" s="837">
        <v>1</v>
      </c>
      <c r="T137" s="836">
        <v>3</v>
      </c>
      <c r="U137" s="838">
        <v>1</v>
      </c>
    </row>
    <row r="138" spans="1:21" ht="14.4" customHeight="1" x14ac:dyDescent="0.3">
      <c r="A138" s="831">
        <v>50</v>
      </c>
      <c r="B138" s="832" t="s">
        <v>1928</v>
      </c>
      <c r="C138" s="832" t="s">
        <v>1933</v>
      </c>
      <c r="D138" s="833" t="s">
        <v>2996</v>
      </c>
      <c r="E138" s="834" t="s">
        <v>1941</v>
      </c>
      <c r="F138" s="832" t="s">
        <v>1929</v>
      </c>
      <c r="G138" s="832" t="s">
        <v>1954</v>
      </c>
      <c r="H138" s="832" t="s">
        <v>587</v>
      </c>
      <c r="I138" s="832" t="s">
        <v>2129</v>
      </c>
      <c r="J138" s="832" t="s">
        <v>2130</v>
      </c>
      <c r="K138" s="832" t="s">
        <v>2131</v>
      </c>
      <c r="L138" s="835">
        <v>279.52999999999997</v>
      </c>
      <c r="M138" s="835">
        <v>279.52999999999997</v>
      </c>
      <c r="N138" s="832">
        <v>1</v>
      </c>
      <c r="O138" s="836">
        <v>0.5</v>
      </c>
      <c r="P138" s="835">
        <v>279.52999999999997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50</v>
      </c>
      <c r="B139" s="832" t="s">
        <v>1928</v>
      </c>
      <c r="C139" s="832" t="s">
        <v>1933</v>
      </c>
      <c r="D139" s="833" t="s">
        <v>2996</v>
      </c>
      <c r="E139" s="834" t="s">
        <v>1941</v>
      </c>
      <c r="F139" s="832" t="s">
        <v>1929</v>
      </c>
      <c r="G139" s="832" t="s">
        <v>1954</v>
      </c>
      <c r="H139" s="832" t="s">
        <v>587</v>
      </c>
      <c r="I139" s="832" t="s">
        <v>2132</v>
      </c>
      <c r="J139" s="832" t="s">
        <v>2133</v>
      </c>
      <c r="K139" s="832" t="s">
        <v>2134</v>
      </c>
      <c r="L139" s="835">
        <v>477.84</v>
      </c>
      <c r="M139" s="835">
        <v>477.84</v>
      </c>
      <c r="N139" s="832">
        <v>1</v>
      </c>
      <c r="O139" s="836">
        <v>0.5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50</v>
      </c>
      <c r="B140" s="832" t="s">
        <v>1928</v>
      </c>
      <c r="C140" s="832" t="s">
        <v>1933</v>
      </c>
      <c r="D140" s="833" t="s">
        <v>2996</v>
      </c>
      <c r="E140" s="834" t="s">
        <v>1941</v>
      </c>
      <c r="F140" s="832" t="s">
        <v>1929</v>
      </c>
      <c r="G140" s="832" t="s">
        <v>2135</v>
      </c>
      <c r="H140" s="832" t="s">
        <v>624</v>
      </c>
      <c r="I140" s="832" t="s">
        <v>1609</v>
      </c>
      <c r="J140" s="832" t="s">
        <v>1610</v>
      </c>
      <c r="K140" s="832" t="s">
        <v>1611</v>
      </c>
      <c r="L140" s="835">
        <v>229.38</v>
      </c>
      <c r="M140" s="835">
        <v>229.38</v>
      </c>
      <c r="N140" s="832">
        <v>1</v>
      </c>
      <c r="O140" s="836">
        <v>0.5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50</v>
      </c>
      <c r="B141" s="832" t="s">
        <v>1928</v>
      </c>
      <c r="C141" s="832" t="s">
        <v>1933</v>
      </c>
      <c r="D141" s="833" t="s">
        <v>2996</v>
      </c>
      <c r="E141" s="834" t="s">
        <v>1941</v>
      </c>
      <c r="F141" s="832" t="s">
        <v>1929</v>
      </c>
      <c r="G141" s="832" t="s">
        <v>1956</v>
      </c>
      <c r="H141" s="832" t="s">
        <v>624</v>
      </c>
      <c r="I141" s="832" t="s">
        <v>1613</v>
      </c>
      <c r="J141" s="832" t="s">
        <v>680</v>
      </c>
      <c r="K141" s="832" t="s">
        <v>1614</v>
      </c>
      <c r="L141" s="835">
        <v>117.03</v>
      </c>
      <c r="M141" s="835">
        <v>702.18000000000006</v>
      </c>
      <c r="N141" s="832">
        <v>6</v>
      </c>
      <c r="O141" s="836">
        <v>3</v>
      </c>
      <c r="P141" s="835">
        <v>351.09000000000003</v>
      </c>
      <c r="Q141" s="837">
        <v>0.5</v>
      </c>
      <c r="R141" s="832">
        <v>3</v>
      </c>
      <c r="S141" s="837">
        <v>0.5</v>
      </c>
      <c r="T141" s="836">
        <v>1.5</v>
      </c>
      <c r="U141" s="838">
        <v>0.5</v>
      </c>
    </row>
    <row r="142" spans="1:21" ht="14.4" customHeight="1" x14ac:dyDescent="0.3">
      <c r="A142" s="831">
        <v>50</v>
      </c>
      <c r="B142" s="832" t="s">
        <v>1928</v>
      </c>
      <c r="C142" s="832" t="s">
        <v>1933</v>
      </c>
      <c r="D142" s="833" t="s">
        <v>2996</v>
      </c>
      <c r="E142" s="834" t="s">
        <v>1941</v>
      </c>
      <c r="F142" s="832" t="s">
        <v>1929</v>
      </c>
      <c r="G142" s="832" t="s">
        <v>1956</v>
      </c>
      <c r="H142" s="832" t="s">
        <v>624</v>
      </c>
      <c r="I142" s="832" t="s">
        <v>2068</v>
      </c>
      <c r="J142" s="832" t="s">
        <v>680</v>
      </c>
      <c r="K142" s="832" t="s">
        <v>2069</v>
      </c>
      <c r="L142" s="835">
        <v>17.559999999999999</v>
      </c>
      <c r="M142" s="835">
        <v>17.559999999999999</v>
      </c>
      <c r="N142" s="832">
        <v>1</v>
      </c>
      <c r="O142" s="836">
        <v>1</v>
      </c>
      <c r="P142" s="835">
        <v>17.559999999999999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" customHeight="1" x14ac:dyDescent="0.3">
      <c r="A143" s="831">
        <v>50</v>
      </c>
      <c r="B143" s="832" t="s">
        <v>1928</v>
      </c>
      <c r="C143" s="832" t="s">
        <v>1933</v>
      </c>
      <c r="D143" s="833" t="s">
        <v>2996</v>
      </c>
      <c r="E143" s="834" t="s">
        <v>1941</v>
      </c>
      <c r="F143" s="832" t="s">
        <v>1929</v>
      </c>
      <c r="G143" s="832" t="s">
        <v>1956</v>
      </c>
      <c r="H143" s="832" t="s">
        <v>624</v>
      </c>
      <c r="I143" s="832" t="s">
        <v>1848</v>
      </c>
      <c r="J143" s="832" t="s">
        <v>680</v>
      </c>
      <c r="K143" s="832" t="s">
        <v>1849</v>
      </c>
      <c r="L143" s="835">
        <v>35.11</v>
      </c>
      <c r="M143" s="835">
        <v>210.66000000000003</v>
      </c>
      <c r="N143" s="832">
        <v>6</v>
      </c>
      <c r="O143" s="836">
        <v>2</v>
      </c>
      <c r="P143" s="835">
        <v>175.55</v>
      </c>
      <c r="Q143" s="837">
        <v>0.83333333333333326</v>
      </c>
      <c r="R143" s="832">
        <v>5</v>
      </c>
      <c r="S143" s="837">
        <v>0.83333333333333337</v>
      </c>
      <c r="T143" s="836">
        <v>1.5</v>
      </c>
      <c r="U143" s="838">
        <v>0.75</v>
      </c>
    </row>
    <row r="144" spans="1:21" ht="14.4" customHeight="1" x14ac:dyDescent="0.3">
      <c r="A144" s="831">
        <v>50</v>
      </c>
      <c r="B144" s="832" t="s">
        <v>1928</v>
      </c>
      <c r="C144" s="832" t="s">
        <v>1933</v>
      </c>
      <c r="D144" s="833" t="s">
        <v>2996</v>
      </c>
      <c r="E144" s="834" t="s">
        <v>1941</v>
      </c>
      <c r="F144" s="832" t="s">
        <v>1929</v>
      </c>
      <c r="G144" s="832" t="s">
        <v>2136</v>
      </c>
      <c r="H144" s="832" t="s">
        <v>587</v>
      </c>
      <c r="I144" s="832" t="s">
        <v>2137</v>
      </c>
      <c r="J144" s="832" t="s">
        <v>2138</v>
      </c>
      <c r="K144" s="832" t="s">
        <v>2139</v>
      </c>
      <c r="L144" s="835">
        <v>35.11</v>
      </c>
      <c r="M144" s="835">
        <v>105.33</v>
      </c>
      <c r="N144" s="832">
        <v>3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50</v>
      </c>
      <c r="B145" s="832" t="s">
        <v>1928</v>
      </c>
      <c r="C145" s="832" t="s">
        <v>1933</v>
      </c>
      <c r="D145" s="833" t="s">
        <v>2996</v>
      </c>
      <c r="E145" s="834" t="s">
        <v>1941</v>
      </c>
      <c r="F145" s="832" t="s">
        <v>1929</v>
      </c>
      <c r="G145" s="832" t="s">
        <v>2140</v>
      </c>
      <c r="H145" s="832" t="s">
        <v>587</v>
      </c>
      <c r="I145" s="832" t="s">
        <v>2141</v>
      </c>
      <c r="J145" s="832" t="s">
        <v>2142</v>
      </c>
      <c r="K145" s="832" t="s">
        <v>2143</v>
      </c>
      <c r="L145" s="835">
        <v>1887.9</v>
      </c>
      <c r="M145" s="835">
        <v>11327.400000000001</v>
      </c>
      <c r="N145" s="832">
        <v>6</v>
      </c>
      <c r="O145" s="836">
        <v>1</v>
      </c>
      <c r="P145" s="835">
        <v>5663.7000000000007</v>
      </c>
      <c r="Q145" s="837">
        <v>0.5</v>
      </c>
      <c r="R145" s="832">
        <v>3</v>
      </c>
      <c r="S145" s="837">
        <v>0.5</v>
      </c>
      <c r="T145" s="836">
        <v>0.5</v>
      </c>
      <c r="U145" s="838">
        <v>0.5</v>
      </c>
    </row>
    <row r="146" spans="1:21" ht="14.4" customHeight="1" x14ac:dyDescent="0.3">
      <c r="A146" s="831">
        <v>50</v>
      </c>
      <c r="B146" s="832" t="s">
        <v>1928</v>
      </c>
      <c r="C146" s="832" t="s">
        <v>1933</v>
      </c>
      <c r="D146" s="833" t="s">
        <v>2996</v>
      </c>
      <c r="E146" s="834" t="s">
        <v>1941</v>
      </c>
      <c r="F146" s="832" t="s">
        <v>1929</v>
      </c>
      <c r="G146" s="832" t="s">
        <v>2140</v>
      </c>
      <c r="H146" s="832" t="s">
        <v>587</v>
      </c>
      <c r="I146" s="832" t="s">
        <v>2144</v>
      </c>
      <c r="J146" s="832" t="s">
        <v>2142</v>
      </c>
      <c r="K146" s="832" t="s">
        <v>2145</v>
      </c>
      <c r="L146" s="835">
        <v>1544.99</v>
      </c>
      <c r="M146" s="835">
        <v>4634.97</v>
      </c>
      <c r="N146" s="832">
        <v>3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50</v>
      </c>
      <c r="B147" s="832" t="s">
        <v>1928</v>
      </c>
      <c r="C147" s="832" t="s">
        <v>1933</v>
      </c>
      <c r="D147" s="833" t="s">
        <v>2996</v>
      </c>
      <c r="E147" s="834" t="s">
        <v>1941</v>
      </c>
      <c r="F147" s="832" t="s">
        <v>1929</v>
      </c>
      <c r="G147" s="832" t="s">
        <v>2146</v>
      </c>
      <c r="H147" s="832" t="s">
        <v>624</v>
      </c>
      <c r="I147" s="832" t="s">
        <v>2147</v>
      </c>
      <c r="J147" s="832" t="s">
        <v>2148</v>
      </c>
      <c r="K147" s="832" t="s">
        <v>1959</v>
      </c>
      <c r="L147" s="835">
        <v>176.32</v>
      </c>
      <c r="M147" s="835">
        <v>176.32</v>
      </c>
      <c r="N147" s="832">
        <v>1</v>
      </c>
      <c r="O147" s="836">
        <v>1</v>
      </c>
      <c r="P147" s="835">
        <v>176.32</v>
      </c>
      <c r="Q147" s="837">
        <v>1</v>
      </c>
      <c r="R147" s="832">
        <v>1</v>
      </c>
      <c r="S147" s="837">
        <v>1</v>
      </c>
      <c r="T147" s="836">
        <v>1</v>
      </c>
      <c r="U147" s="838">
        <v>1</v>
      </c>
    </row>
    <row r="148" spans="1:21" ht="14.4" customHeight="1" x14ac:dyDescent="0.3">
      <c r="A148" s="831">
        <v>50</v>
      </c>
      <c r="B148" s="832" t="s">
        <v>1928</v>
      </c>
      <c r="C148" s="832" t="s">
        <v>1933</v>
      </c>
      <c r="D148" s="833" t="s">
        <v>2996</v>
      </c>
      <c r="E148" s="834" t="s">
        <v>1941</v>
      </c>
      <c r="F148" s="832" t="s">
        <v>1929</v>
      </c>
      <c r="G148" s="832" t="s">
        <v>2149</v>
      </c>
      <c r="H148" s="832" t="s">
        <v>587</v>
      </c>
      <c r="I148" s="832" t="s">
        <v>2150</v>
      </c>
      <c r="J148" s="832" t="s">
        <v>2151</v>
      </c>
      <c r="K148" s="832" t="s">
        <v>2152</v>
      </c>
      <c r="L148" s="835">
        <v>23.72</v>
      </c>
      <c r="M148" s="835">
        <v>142.32</v>
      </c>
      <c r="N148" s="832">
        <v>6</v>
      </c>
      <c r="O148" s="836">
        <v>1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50</v>
      </c>
      <c r="B149" s="832" t="s">
        <v>1928</v>
      </c>
      <c r="C149" s="832" t="s">
        <v>1933</v>
      </c>
      <c r="D149" s="833" t="s">
        <v>2996</v>
      </c>
      <c r="E149" s="834" t="s">
        <v>1941</v>
      </c>
      <c r="F149" s="832" t="s">
        <v>1929</v>
      </c>
      <c r="G149" s="832" t="s">
        <v>2153</v>
      </c>
      <c r="H149" s="832" t="s">
        <v>587</v>
      </c>
      <c r="I149" s="832" t="s">
        <v>2154</v>
      </c>
      <c r="J149" s="832" t="s">
        <v>733</v>
      </c>
      <c r="K149" s="832" t="s">
        <v>2155</v>
      </c>
      <c r="L149" s="835">
        <v>182.22</v>
      </c>
      <c r="M149" s="835">
        <v>182.22</v>
      </c>
      <c r="N149" s="832">
        <v>1</v>
      </c>
      <c r="O149" s="836">
        <v>0.5</v>
      </c>
      <c r="P149" s="835">
        <v>182.22</v>
      </c>
      <c r="Q149" s="837">
        <v>1</v>
      </c>
      <c r="R149" s="832">
        <v>1</v>
      </c>
      <c r="S149" s="837">
        <v>1</v>
      </c>
      <c r="T149" s="836">
        <v>0.5</v>
      </c>
      <c r="U149" s="838">
        <v>1</v>
      </c>
    </row>
    <row r="150" spans="1:21" ht="14.4" customHeight="1" x14ac:dyDescent="0.3">
      <c r="A150" s="831">
        <v>50</v>
      </c>
      <c r="B150" s="832" t="s">
        <v>1928</v>
      </c>
      <c r="C150" s="832" t="s">
        <v>1933</v>
      </c>
      <c r="D150" s="833" t="s">
        <v>2996</v>
      </c>
      <c r="E150" s="834" t="s">
        <v>1941</v>
      </c>
      <c r="F150" s="832" t="s">
        <v>1929</v>
      </c>
      <c r="G150" s="832" t="s">
        <v>2156</v>
      </c>
      <c r="H150" s="832" t="s">
        <v>587</v>
      </c>
      <c r="I150" s="832" t="s">
        <v>2157</v>
      </c>
      <c r="J150" s="832" t="s">
        <v>1199</v>
      </c>
      <c r="K150" s="832" t="s">
        <v>2158</v>
      </c>
      <c r="L150" s="835">
        <v>0</v>
      </c>
      <c r="M150" s="835">
        <v>0</v>
      </c>
      <c r="N150" s="832">
        <v>1</v>
      </c>
      <c r="O150" s="836">
        <v>0.5</v>
      </c>
      <c r="P150" s="835">
        <v>0</v>
      </c>
      <c r="Q150" s="837"/>
      <c r="R150" s="832">
        <v>1</v>
      </c>
      <c r="S150" s="837">
        <v>1</v>
      </c>
      <c r="T150" s="836">
        <v>0.5</v>
      </c>
      <c r="U150" s="838">
        <v>1</v>
      </c>
    </row>
    <row r="151" spans="1:21" ht="14.4" customHeight="1" x14ac:dyDescent="0.3">
      <c r="A151" s="831">
        <v>50</v>
      </c>
      <c r="B151" s="832" t="s">
        <v>1928</v>
      </c>
      <c r="C151" s="832" t="s">
        <v>1933</v>
      </c>
      <c r="D151" s="833" t="s">
        <v>2996</v>
      </c>
      <c r="E151" s="834" t="s">
        <v>1941</v>
      </c>
      <c r="F151" s="832" t="s">
        <v>1929</v>
      </c>
      <c r="G151" s="832" t="s">
        <v>2004</v>
      </c>
      <c r="H151" s="832" t="s">
        <v>587</v>
      </c>
      <c r="I151" s="832" t="s">
        <v>2159</v>
      </c>
      <c r="J151" s="832" t="s">
        <v>778</v>
      </c>
      <c r="K151" s="832" t="s">
        <v>2160</v>
      </c>
      <c r="L151" s="835">
        <v>477.5</v>
      </c>
      <c r="M151" s="835">
        <v>477.5</v>
      </c>
      <c r="N151" s="832">
        <v>1</v>
      </c>
      <c r="O151" s="836">
        <v>0.5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50</v>
      </c>
      <c r="B152" s="832" t="s">
        <v>1928</v>
      </c>
      <c r="C152" s="832" t="s">
        <v>1933</v>
      </c>
      <c r="D152" s="833" t="s">
        <v>2996</v>
      </c>
      <c r="E152" s="834" t="s">
        <v>1941</v>
      </c>
      <c r="F152" s="832" t="s">
        <v>1929</v>
      </c>
      <c r="G152" s="832" t="s">
        <v>2161</v>
      </c>
      <c r="H152" s="832" t="s">
        <v>587</v>
      </c>
      <c r="I152" s="832" t="s">
        <v>2162</v>
      </c>
      <c r="J152" s="832" t="s">
        <v>2163</v>
      </c>
      <c r="K152" s="832" t="s">
        <v>2164</v>
      </c>
      <c r="L152" s="835">
        <v>43.48</v>
      </c>
      <c r="M152" s="835">
        <v>130.44</v>
      </c>
      <c r="N152" s="832">
        <v>3</v>
      </c>
      <c r="O152" s="836">
        <v>0.5</v>
      </c>
      <c r="P152" s="835">
        <v>130.44</v>
      </c>
      <c r="Q152" s="837">
        <v>1</v>
      </c>
      <c r="R152" s="832">
        <v>3</v>
      </c>
      <c r="S152" s="837">
        <v>1</v>
      </c>
      <c r="T152" s="836">
        <v>0.5</v>
      </c>
      <c r="U152" s="838">
        <v>1</v>
      </c>
    </row>
    <row r="153" spans="1:21" ht="14.4" customHeight="1" x14ac:dyDescent="0.3">
      <c r="A153" s="831">
        <v>50</v>
      </c>
      <c r="B153" s="832" t="s">
        <v>1928</v>
      </c>
      <c r="C153" s="832" t="s">
        <v>1933</v>
      </c>
      <c r="D153" s="833" t="s">
        <v>2996</v>
      </c>
      <c r="E153" s="834" t="s">
        <v>1941</v>
      </c>
      <c r="F153" s="832" t="s">
        <v>1929</v>
      </c>
      <c r="G153" s="832" t="s">
        <v>2007</v>
      </c>
      <c r="H153" s="832" t="s">
        <v>624</v>
      </c>
      <c r="I153" s="832" t="s">
        <v>2072</v>
      </c>
      <c r="J153" s="832" t="s">
        <v>818</v>
      </c>
      <c r="K153" s="832" t="s">
        <v>1845</v>
      </c>
      <c r="L153" s="835">
        <v>42.51</v>
      </c>
      <c r="M153" s="835">
        <v>212.55</v>
      </c>
      <c r="N153" s="832">
        <v>5</v>
      </c>
      <c r="O153" s="836">
        <v>2</v>
      </c>
      <c r="P153" s="835">
        <v>127.53</v>
      </c>
      <c r="Q153" s="837">
        <v>0.6</v>
      </c>
      <c r="R153" s="832">
        <v>3</v>
      </c>
      <c r="S153" s="837">
        <v>0.6</v>
      </c>
      <c r="T153" s="836">
        <v>1.5</v>
      </c>
      <c r="U153" s="838">
        <v>0.75</v>
      </c>
    </row>
    <row r="154" spans="1:21" ht="14.4" customHeight="1" x14ac:dyDescent="0.3">
      <c r="A154" s="831">
        <v>50</v>
      </c>
      <c r="B154" s="832" t="s">
        <v>1928</v>
      </c>
      <c r="C154" s="832" t="s">
        <v>1933</v>
      </c>
      <c r="D154" s="833" t="s">
        <v>2996</v>
      </c>
      <c r="E154" s="834" t="s">
        <v>1941</v>
      </c>
      <c r="F154" s="832" t="s">
        <v>1929</v>
      </c>
      <c r="G154" s="832" t="s">
        <v>2007</v>
      </c>
      <c r="H154" s="832" t="s">
        <v>624</v>
      </c>
      <c r="I154" s="832" t="s">
        <v>1582</v>
      </c>
      <c r="J154" s="832" t="s">
        <v>818</v>
      </c>
      <c r="K154" s="832" t="s">
        <v>1583</v>
      </c>
      <c r="L154" s="835">
        <v>85.02</v>
      </c>
      <c r="M154" s="835">
        <v>170.04</v>
      </c>
      <c r="N154" s="832">
        <v>2</v>
      </c>
      <c r="O154" s="836">
        <v>1.5</v>
      </c>
      <c r="P154" s="835">
        <v>85.02</v>
      </c>
      <c r="Q154" s="837">
        <v>0.5</v>
      </c>
      <c r="R154" s="832">
        <v>1</v>
      </c>
      <c r="S154" s="837">
        <v>0.5</v>
      </c>
      <c r="T154" s="836">
        <v>0.5</v>
      </c>
      <c r="U154" s="838">
        <v>0.33333333333333331</v>
      </c>
    </row>
    <row r="155" spans="1:21" ht="14.4" customHeight="1" x14ac:dyDescent="0.3">
      <c r="A155" s="831">
        <v>50</v>
      </c>
      <c r="B155" s="832" t="s">
        <v>1928</v>
      </c>
      <c r="C155" s="832" t="s">
        <v>1933</v>
      </c>
      <c r="D155" s="833" t="s">
        <v>2996</v>
      </c>
      <c r="E155" s="834" t="s">
        <v>1941</v>
      </c>
      <c r="F155" s="832" t="s">
        <v>1929</v>
      </c>
      <c r="G155" s="832" t="s">
        <v>2011</v>
      </c>
      <c r="H155" s="832" t="s">
        <v>587</v>
      </c>
      <c r="I155" s="832" t="s">
        <v>2012</v>
      </c>
      <c r="J155" s="832" t="s">
        <v>2013</v>
      </c>
      <c r="K155" s="832" t="s">
        <v>2014</v>
      </c>
      <c r="L155" s="835">
        <v>107.27</v>
      </c>
      <c r="M155" s="835">
        <v>1930.8600000000001</v>
      </c>
      <c r="N155" s="832">
        <v>18</v>
      </c>
      <c r="O155" s="836">
        <v>5.5</v>
      </c>
      <c r="P155" s="835">
        <v>1287.24</v>
      </c>
      <c r="Q155" s="837">
        <v>0.66666666666666663</v>
      </c>
      <c r="R155" s="832">
        <v>12</v>
      </c>
      <c r="S155" s="837">
        <v>0.66666666666666663</v>
      </c>
      <c r="T155" s="836">
        <v>3.5</v>
      </c>
      <c r="U155" s="838">
        <v>0.63636363636363635</v>
      </c>
    </row>
    <row r="156" spans="1:21" ht="14.4" customHeight="1" x14ac:dyDescent="0.3">
      <c r="A156" s="831">
        <v>50</v>
      </c>
      <c r="B156" s="832" t="s">
        <v>1928</v>
      </c>
      <c r="C156" s="832" t="s">
        <v>1933</v>
      </c>
      <c r="D156" s="833" t="s">
        <v>2996</v>
      </c>
      <c r="E156" s="834" t="s">
        <v>1941</v>
      </c>
      <c r="F156" s="832" t="s">
        <v>1929</v>
      </c>
      <c r="G156" s="832" t="s">
        <v>2073</v>
      </c>
      <c r="H156" s="832" t="s">
        <v>587</v>
      </c>
      <c r="I156" s="832" t="s">
        <v>2165</v>
      </c>
      <c r="J156" s="832" t="s">
        <v>649</v>
      </c>
      <c r="K156" s="832" t="s">
        <v>2166</v>
      </c>
      <c r="L156" s="835">
        <v>168.78</v>
      </c>
      <c r="M156" s="835">
        <v>168.78</v>
      </c>
      <c r="N156" s="832">
        <v>1</v>
      </c>
      <c r="O156" s="836">
        <v>0.5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50</v>
      </c>
      <c r="B157" s="832" t="s">
        <v>1928</v>
      </c>
      <c r="C157" s="832" t="s">
        <v>1933</v>
      </c>
      <c r="D157" s="833" t="s">
        <v>2996</v>
      </c>
      <c r="E157" s="834" t="s">
        <v>1941</v>
      </c>
      <c r="F157" s="832" t="s">
        <v>1929</v>
      </c>
      <c r="G157" s="832" t="s">
        <v>2015</v>
      </c>
      <c r="H157" s="832" t="s">
        <v>587</v>
      </c>
      <c r="I157" s="832" t="s">
        <v>2016</v>
      </c>
      <c r="J157" s="832" t="s">
        <v>870</v>
      </c>
      <c r="K157" s="832" t="s">
        <v>2017</v>
      </c>
      <c r="L157" s="835">
        <v>45.03</v>
      </c>
      <c r="M157" s="835">
        <v>45.03</v>
      </c>
      <c r="N157" s="832">
        <v>1</v>
      </c>
      <c r="O157" s="836">
        <v>0.5</v>
      </c>
      <c r="P157" s="835">
        <v>45.03</v>
      </c>
      <c r="Q157" s="837">
        <v>1</v>
      </c>
      <c r="R157" s="832">
        <v>1</v>
      </c>
      <c r="S157" s="837">
        <v>1</v>
      </c>
      <c r="T157" s="836">
        <v>0.5</v>
      </c>
      <c r="U157" s="838">
        <v>1</v>
      </c>
    </row>
    <row r="158" spans="1:21" ht="14.4" customHeight="1" x14ac:dyDescent="0.3">
      <c r="A158" s="831">
        <v>50</v>
      </c>
      <c r="B158" s="832" t="s">
        <v>1928</v>
      </c>
      <c r="C158" s="832" t="s">
        <v>1933</v>
      </c>
      <c r="D158" s="833" t="s">
        <v>2996</v>
      </c>
      <c r="E158" s="834" t="s">
        <v>1941</v>
      </c>
      <c r="F158" s="832" t="s">
        <v>1929</v>
      </c>
      <c r="G158" s="832" t="s">
        <v>2167</v>
      </c>
      <c r="H158" s="832" t="s">
        <v>587</v>
      </c>
      <c r="I158" s="832" t="s">
        <v>2168</v>
      </c>
      <c r="J158" s="832" t="s">
        <v>2169</v>
      </c>
      <c r="K158" s="832" t="s">
        <v>2170</v>
      </c>
      <c r="L158" s="835">
        <v>166.1</v>
      </c>
      <c r="M158" s="835">
        <v>1328.8</v>
      </c>
      <c r="N158" s="832">
        <v>8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50</v>
      </c>
      <c r="B159" s="832" t="s">
        <v>1928</v>
      </c>
      <c r="C159" s="832" t="s">
        <v>1933</v>
      </c>
      <c r="D159" s="833" t="s">
        <v>2996</v>
      </c>
      <c r="E159" s="834" t="s">
        <v>1941</v>
      </c>
      <c r="F159" s="832" t="s">
        <v>1929</v>
      </c>
      <c r="G159" s="832" t="s">
        <v>2171</v>
      </c>
      <c r="H159" s="832" t="s">
        <v>624</v>
      </c>
      <c r="I159" s="832" t="s">
        <v>2172</v>
      </c>
      <c r="J159" s="832" t="s">
        <v>2173</v>
      </c>
      <c r="K159" s="832" t="s">
        <v>2174</v>
      </c>
      <c r="L159" s="835">
        <v>655.23</v>
      </c>
      <c r="M159" s="835">
        <v>655.23</v>
      </c>
      <c r="N159" s="832">
        <v>1</v>
      </c>
      <c r="O159" s="836">
        <v>1</v>
      </c>
      <c r="P159" s="835">
        <v>655.23</v>
      </c>
      <c r="Q159" s="837">
        <v>1</v>
      </c>
      <c r="R159" s="832">
        <v>1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50</v>
      </c>
      <c r="B160" s="832" t="s">
        <v>1928</v>
      </c>
      <c r="C160" s="832" t="s">
        <v>1933</v>
      </c>
      <c r="D160" s="833" t="s">
        <v>2996</v>
      </c>
      <c r="E160" s="834" t="s">
        <v>1941</v>
      </c>
      <c r="F160" s="832" t="s">
        <v>1929</v>
      </c>
      <c r="G160" s="832" t="s">
        <v>1982</v>
      </c>
      <c r="H160" s="832" t="s">
        <v>587</v>
      </c>
      <c r="I160" s="832" t="s">
        <v>2175</v>
      </c>
      <c r="J160" s="832" t="s">
        <v>2176</v>
      </c>
      <c r="K160" s="832" t="s">
        <v>1984</v>
      </c>
      <c r="L160" s="835">
        <v>98.75</v>
      </c>
      <c r="M160" s="835">
        <v>395</v>
      </c>
      <c r="N160" s="832">
        <v>4</v>
      </c>
      <c r="O160" s="836">
        <v>2</v>
      </c>
      <c r="P160" s="835">
        <v>395</v>
      </c>
      <c r="Q160" s="837">
        <v>1</v>
      </c>
      <c r="R160" s="832">
        <v>4</v>
      </c>
      <c r="S160" s="837">
        <v>1</v>
      </c>
      <c r="T160" s="836">
        <v>2</v>
      </c>
      <c r="U160" s="838">
        <v>1</v>
      </c>
    </row>
    <row r="161" spans="1:21" ht="14.4" customHeight="1" x14ac:dyDescent="0.3">
      <c r="A161" s="831">
        <v>50</v>
      </c>
      <c r="B161" s="832" t="s">
        <v>1928</v>
      </c>
      <c r="C161" s="832" t="s">
        <v>1933</v>
      </c>
      <c r="D161" s="833" t="s">
        <v>2996</v>
      </c>
      <c r="E161" s="834" t="s">
        <v>1941</v>
      </c>
      <c r="F161" s="832" t="s">
        <v>1929</v>
      </c>
      <c r="G161" s="832" t="s">
        <v>2177</v>
      </c>
      <c r="H161" s="832" t="s">
        <v>587</v>
      </c>
      <c r="I161" s="832" t="s">
        <v>2178</v>
      </c>
      <c r="J161" s="832" t="s">
        <v>2179</v>
      </c>
      <c r="K161" s="832" t="s">
        <v>2180</v>
      </c>
      <c r="L161" s="835">
        <v>132.97999999999999</v>
      </c>
      <c r="M161" s="835">
        <v>132.97999999999999</v>
      </c>
      <c r="N161" s="832">
        <v>1</v>
      </c>
      <c r="O161" s="836">
        <v>1</v>
      </c>
      <c r="P161" s="835">
        <v>132.97999999999999</v>
      </c>
      <c r="Q161" s="837">
        <v>1</v>
      </c>
      <c r="R161" s="832">
        <v>1</v>
      </c>
      <c r="S161" s="837">
        <v>1</v>
      </c>
      <c r="T161" s="836">
        <v>1</v>
      </c>
      <c r="U161" s="838">
        <v>1</v>
      </c>
    </row>
    <row r="162" spans="1:21" ht="14.4" customHeight="1" x14ac:dyDescent="0.3">
      <c r="A162" s="831">
        <v>50</v>
      </c>
      <c r="B162" s="832" t="s">
        <v>1928</v>
      </c>
      <c r="C162" s="832" t="s">
        <v>1933</v>
      </c>
      <c r="D162" s="833" t="s">
        <v>2996</v>
      </c>
      <c r="E162" s="834" t="s">
        <v>1941</v>
      </c>
      <c r="F162" s="832" t="s">
        <v>1929</v>
      </c>
      <c r="G162" s="832" t="s">
        <v>1962</v>
      </c>
      <c r="H162" s="832" t="s">
        <v>624</v>
      </c>
      <c r="I162" s="832" t="s">
        <v>1557</v>
      </c>
      <c r="J162" s="832" t="s">
        <v>1558</v>
      </c>
      <c r="K162" s="832" t="s">
        <v>1559</v>
      </c>
      <c r="L162" s="835">
        <v>93.43</v>
      </c>
      <c r="M162" s="835">
        <v>467.15000000000003</v>
      </c>
      <c r="N162" s="832">
        <v>5</v>
      </c>
      <c r="O162" s="836">
        <v>2</v>
      </c>
      <c r="P162" s="835">
        <v>186.86</v>
      </c>
      <c r="Q162" s="837">
        <v>0.4</v>
      </c>
      <c r="R162" s="832">
        <v>2</v>
      </c>
      <c r="S162" s="837">
        <v>0.4</v>
      </c>
      <c r="T162" s="836">
        <v>1</v>
      </c>
      <c r="U162" s="838">
        <v>0.5</v>
      </c>
    </row>
    <row r="163" spans="1:21" ht="14.4" customHeight="1" x14ac:dyDescent="0.3">
      <c r="A163" s="831">
        <v>50</v>
      </c>
      <c r="B163" s="832" t="s">
        <v>1928</v>
      </c>
      <c r="C163" s="832" t="s">
        <v>1933</v>
      </c>
      <c r="D163" s="833" t="s">
        <v>2996</v>
      </c>
      <c r="E163" s="834" t="s">
        <v>1941</v>
      </c>
      <c r="F163" s="832" t="s">
        <v>1929</v>
      </c>
      <c r="G163" s="832" t="s">
        <v>2181</v>
      </c>
      <c r="H163" s="832" t="s">
        <v>587</v>
      </c>
      <c r="I163" s="832" t="s">
        <v>2182</v>
      </c>
      <c r="J163" s="832" t="s">
        <v>712</v>
      </c>
      <c r="K163" s="832" t="s">
        <v>2183</v>
      </c>
      <c r="L163" s="835">
        <v>231.16</v>
      </c>
      <c r="M163" s="835">
        <v>3005.08</v>
      </c>
      <c r="N163" s="832">
        <v>13</v>
      </c>
      <c r="O163" s="836">
        <v>3.5</v>
      </c>
      <c r="P163" s="835">
        <v>2080.44</v>
      </c>
      <c r="Q163" s="837">
        <v>0.69230769230769229</v>
      </c>
      <c r="R163" s="832">
        <v>9</v>
      </c>
      <c r="S163" s="837">
        <v>0.69230769230769229</v>
      </c>
      <c r="T163" s="836">
        <v>2.5</v>
      </c>
      <c r="U163" s="838">
        <v>0.7142857142857143</v>
      </c>
    </row>
    <row r="164" spans="1:21" ht="14.4" customHeight="1" x14ac:dyDescent="0.3">
      <c r="A164" s="831">
        <v>50</v>
      </c>
      <c r="B164" s="832" t="s">
        <v>1928</v>
      </c>
      <c r="C164" s="832" t="s">
        <v>1933</v>
      </c>
      <c r="D164" s="833" t="s">
        <v>2996</v>
      </c>
      <c r="E164" s="834" t="s">
        <v>1941</v>
      </c>
      <c r="F164" s="832" t="s">
        <v>1929</v>
      </c>
      <c r="G164" s="832" t="s">
        <v>2181</v>
      </c>
      <c r="H164" s="832" t="s">
        <v>587</v>
      </c>
      <c r="I164" s="832" t="s">
        <v>2184</v>
      </c>
      <c r="J164" s="832" t="s">
        <v>712</v>
      </c>
      <c r="K164" s="832" t="s">
        <v>2185</v>
      </c>
      <c r="L164" s="835">
        <v>577.88</v>
      </c>
      <c r="M164" s="835">
        <v>1155.76</v>
      </c>
      <c r="N164" s="832">
        <v>2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50</v>
      </c>
      <c r="B165" s="832" t="s">
        <v>1928</v>
      </c>
      <c r="C165" s="832" t="s">
        <v>1933</v>
      </c>
      <c r="D165" s="833" t="s">
        <v>2996</v>
      </c>
      <c r="E165" s="834" t="s">
        <v>1941</v>
      </c>
      <c r="F165" s="832" t="s">
        <v>1929</v>
      </c>
      <c r="G165" s="832" t="s">
        <v>1963</v>
      </c>
      <c r="H165" s="832" t="s">
        <v>587</v>
      </c>
      <c r="I165" s="832" t="s">
        <v>1964</v>
      </c>
      <c r="J165" s="832" t="s">
        <v>1965</v>
      </c>
      <c r="K165" s="832" t="s">
        <v>1966</v>
      </c>
      <c r="L165" s="835">
        <v>11.73</v>
      </c>
      <c r="M165" s="835">
        <v>35.19</v>
      </c>
      <c r="N165" s="832">
        <v>3</v>
      </c>
      <c r="O165" s="836">
        <v>2</v>
      </c>
      <c r="P165" s="835">
        <v>23.46</v>
      </c>
      <c r="Q165" s="837">
        <v>0.66666666666666674</v>
      </c>
      <c r="R165" s="832">
        <v>2</v>
      </c>
      <c r="S165" s="837">
        <v>0.66666666666666663</v>
      </c>
      <c r="T165" s="836">
        <v>1.5</v>
      </c>
      <c r="U165" s="838">
        <v>0.75</v>
      </c>
    </row>
    <row r="166" spans="1:21" ht="14.4" customHeight="1" x14ac:dyDescent="0.3">
      <c r="A166" s="831">
        <v>50</v>
      </c>
      <c r="B166" s="832" t="s">
        <v>1928</v>
      </c>
      <c r="C166" s="832" t="s">
        <v>1933</v>
      </c>
      <c r="D166" s="833" t="s">
        <v>2996</v>
      </c>
      <c r="E166" s="834" t="s">
        <v>1941</v>
      </c>
      <c r="F166" s="832" t="s">
        <v>1929</v>
      </c>
      <c r="G166" s="832" t="s">
        <v>1963</v>
      </c>
      <c r="H166" s="832" t="s">
        <v>587</v>
      </c>
      <c r="I166" s="832" t="s">
        <v>2105</v>
      </c>
      <c r="J166" s="832" t="s">
        <v>1965</v>
      </c>
      <c r="K166" s="832" t="s">
        <v>634</v>
      </c>
      <c r="L166" s="835">
        <v>58.62</v>
      </c>
      <c r="M166" s="835">
        <v>234.48</v>
      </c>
      <c r="N166" s="832">
        <v>4</v>
      </c>
      <c r="O166" s="836">
        <v>2.5</v>
      </c>
      <c r="P166" s="835">
        <v>117.24</v>
      </c>
      <c r="Q166" s="837">
        <v>0.5</v>
      </c>
      <c r="R166" s="832">
        <v>2</v>
      </c>
      <c r="S166" s="837">
        <v>0.5</v>
      </c>
      <c r="T166" s="836">
        <v>1</v>
      </c>
      <c r="U166" s="838">
        <v>0.4</v>
      </c>
    </row>
    <row r="167" spans="1:21" ht="14.4" customHeight="1" x14ac:dyDescent="0.3">
      <c r="A167" s="831">
        <v>50</v>
      </c>
      <c r="B167" s="832" t="s">
        <v>1928</v>
      </c>
      <c r="C167" s="832" t="s">
        <v>1933</v>
      </c>
      <c r="D167" s="833" t="s">
        <v>2996</v>
      </c>
      <c r="E167" s="834" t="s">
        <v>1941</v>
      </c>
      <c r="F167" s="832" t="s">
        <v>1929</v>
      </c>
      <c r="G167" s="832" t="s">
        <v>1992</v>
      </c>
      <c r="H167" s="832" t="s">
        <v>624</v>
      </c>
      <c r="I167" s="832" t="s">
        <v>1661</v>
      </c>
      <c r="J167" s="832" t="s">
        <v>902</v>
      </c>
      <c r="K167" s="832" t="s">
        <v>1662</v>
      </c>
      <c r="L167" s="835">
        <v>39.549999999999997</v>
      </c>
      <c r="M167" s="835">
        <v>39.549999999999997</v>
      </c>
      <c r="N167" s="832">
        <v>1</v>
      </c>
      <c r="O167" s="836">
        <v>0.5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50</v>
      </c>
      <c r="B168" s="832" t="s">
        <v>1928</v>
      </c>
      <c r="C168" s="832" t="s">
        <v>1933</v>
      </c>
      <c r="D168" s="833" t="s">
        <v>2996</v>
      </c>
      <c r="E168" s="834" t="s">
        <v>1941</v>
      </c>
      <c r="F168" s="832" t="s">
        <v>1929</v>
      </c>
      <c r="G168" s="832" t="s">
        <v>1992</v>
      </c>
      <c r="H168" s="832" t="s">
        <v>624</v>
      </c>
      <c r="I168" s="832" t="s">
        <v>2186</v>
      </c>
      <c r="J168" s="832" t="s">
        <v>902</v>
      </c>
      <c r="K168" s="832" t="s">
        <v>2187</v>
      </c>
      <c r="L168" s="835">
        <v>118.65</v>
      </c>
      <c r="M168" s="835">
        <v>118.65</v>
      </c>
      <c r="N168" s="832">
        <v>1</v>
      </c>
      <c r="O168" s="836">
        <v>0.5</v>
      </c>
      <c r="P168" s="835">
        <v>118.65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50</v>
      </c>
      <c r="B169" s="832" t="s">
        <v>1928</v>
      </c>
      <c r="C169" s="832" t="s">
        <v>1933</v>
      </c>
      <c r="D169" s="833" t="s">
        <v>2996</v>
      </c>
      <c r="E169" s="834" t="s">
        <v>1941</v>
      </c>
      <c r="F169" s="832" t="s">
        <v>1929</v>
      </c>
      <c r="G169" s="832" t="s">
        <v>1992</v>
      </c>
      <c r="H169" s="832" t="s">
        <v>624</v>
      </c>
      <c r="I169" s="832" t="s">
        <v>2188</v>
      </c>
      <c r="J169" s="832" t="s">
        <v>2189</v>
      </c>
      <c r="K169" s="832" t="s">
        <v>2190</v>
      </c>
      <c r="L169" s="835">
        <v>237.31</v>
      </c>
      <c r="M169" s="835">
        <v>237.31</v>
      </c>
      <c r="N169" s="832">
        <v>1</v>
      </c>
      <c r="O169" s="836">
        <v>0.5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50</v>
      </c>
      <c r="B170" s="832" t="s">
        <v>1928</v>
      </c>
      <c r="C170" s="832" t="s">
        <v>1933</v>
      </c>
      <c r="D170" s="833" t="s">
        <v>2996</v>
      </c>
      <c r="E170" s="834" t="s">
        <v>1941</v>
      </c>
      <c r="F170" s="832" t="s">
        <v>1929</v>
      </c>
      <c r="G170" s="832" t="s">
        <v>2191</v>
      </c>
      <c r="H170" s="832" t="s">
        <v>624</v>
      </c>
      <c r="I170" s="832" t="s">
        <v>2192</v>
      </c>
      <c r="J170" s="832" t="s">
        <v>2193</v>
      </c>
      <c r="K170" s="832" t="s">
        <v>2194</v>
      </c>
      <c r="L170" s="835">
        <v>32.869999999999997</v>
      </c>
      <c r="M170" s="835">
        <v>32.869999999999997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50</v>
      </c>
      <c r="B171" s="832" t="s">
        <v>1928</v>
      </c>
      <c r="C171" s="832" t="s">
        <v>1933</v>
      </c>
      <c r="D171" s="833" t="s">
        <v>2996</v>
      </c>
      <c r="E171" s="834" t="s">
        <v>1941</v>
      </c>
      <c r="F171" s="832" t="s">
        <v>1929</v>
      </c>
      <c r="G171" s="832" t="s">
        <v>2026</v>
      </c>
      <c r="H171" s="832" t="s">
        <v>624</v>
      </c>
      <c r="I171" s="832" t="s">
        <v>1846</v>
      </c>
      <c r="J171" s="832" t="s">
        <v>1597</v>
      </c>
      <c r="K171" s="832" t="s">
        <v>1847</v>
      </c>
      <c r="L171" s="835">
        <v>10.65</v>
      </c>
      <c r="M171" s="835">
        <v>10.65</v>
      </c>
      <c r="N171" s="832">
        <v>1</v>
      </c>
      <c r="O171" s="836">
        <v>0.5</v>
      </c>
      <c r="P171" s="835">
        <v>10.65</v>
      </c>
      <c r="Q171" s="837">
        <v>1</v>
      </c>
      <c r="R171" s="832">
        <v>1</v>
      </c>
      <c r="S171" s="837">
        <v>1</v>
      </c>
      <c r="T171" s="836">
        <v>0.5</v>
      </c>
      <c r="U171" s="838">
        <v>1</v>
      </c>
    </row>
    <row r="172" spans="1:21" ht="14.4" customHeight="1" x14ac:dyDescent="0.3">
      <c r="A172" s="831">
        <v>50</v>
      </c>
      <c r="B172" s="832" t="s">
        <v>1928</v>
      </c>
      <c r="C172" s="832" t="s">
        <v>1933</v>
      </c>
      <c r="D172" s="833" t="s">
        <v>2996</v>
      </c>
      <c r="E172" s="834" t="s">
        <v>1941</v>
      </c>
      <c r="F172" s="832" t="s">
        <v>1929</v>
      </c>
      <c r="G172" s="832" t="s">
        <v>2026</v>
      </c>
      <c r="H172" s="832" t="s">
        <v>624</v>
      </c>
      <c r="I172" s="832" t="s">
        <v>1601</v>
      </c>
      <c r="J172" s="832" t="s">
        <v>1602</v>
      </c>
      <c r="K172" s="832" t="s">
        <v>1603</v>
      </c>
      <c r="L172" s="835">
        <v>234.07</v>
      </c>
      <c r="M172" s="835">
        <v>234.07</v>
      </c>
      <c r="N172" s="832">
        <v>1</v>
      </c>
      <c r="O172" s="836">
        <v>0.5</v>
      </c>
      <c r="P172" s="835">
        <v>234.07</v>
      </c>
      <c r="Q172" s="837">
        <v>1</v>
      </c>
      <c r="R172" s="832">
        <v>1</v>
      </c>
      <c r="S172" s="837">
        <v>1</v>
      </c>
      <c r="T172" s="836">
        <v>0.5</v>
      </c>
      <c r="U172" s="838">
        <v>1</v>
      </c>
    </row>
    <row r="173" spans="1:21" ht="14.4" customHeight="1" x14ac:dyDescent="0.3">
      <c r="A173" s="831">
        <v>50</v>
      </c>
      <c r="B173" s="832" t="s">
        <v>1928</v>
      </c>
      <c r="C173" s="832" t="s">
        <v>1933</v>
      </c>
      <c r="D173" s="833" t="s">
        <v>2996</v>
      </c>
      <c r="E173" s="834" t="s">
        <v>1941</v>
      </c>
      <c r="F173" s="832" t="s">
        <v>1929</v>
      </c>
      <c r="G173" s="832" t="s">
        <v>2026</v>
      </c>
      <c r="H173" s="832" t="s">
        <v>624</v>
      </c>
      <c r="I173" s="832" t="s">
        <v>2195</v>
      </c>
      <c r="J173" s="832" t="s">
        <v>1597</v>
      </c>
      <c r="K173" s="832" t="s">
        <v>2196</v>
      </c>
      <c r="L173" s="835">
        <v>117.03</v>
      </c>
      <c r="M173" s="835">
        <v>234.06</v>
      </c>
      <c r="N173" s="832">
        <v>2</v>
      </c>
      <c r="O173" s="836">
        <v>0.5</v>
      </c>
      <c r="P173" s="835">
        <v>234.06</v>
      </c>
      <c r="Q173" s="837">
        <v>1</v>
      </c>
      <c r="R173" s="832">
        <v>2</v>
      </c>
      <c r="S173" s="837">
        <v>1</v>
      </c>
      <c r="T173" s="836">
        <v>0.5</v>
      </c>
      <c r="U173" s="838">
        <v>1</v>
      </c>
    </row>
    <row r="174" spans="1:21" ht="14.4" customHeight="1" x14ac:dyDescent="0.3">
      <c r="A174" s="831">
        <v>50</v>
      </c>
      <c r="B174" s="832" t="s">
        <v>1928</v>
      </c>
      <c r="C174" s="832" t="s">
        <v>1933</v>
      </c>
      <c r="D174" s="833" t="s">
        <v>2996</v>
      </c>
      <c r="E174" s="834" t="s">
        <v>1941</v>
      </c>
      <c r="F174" s="832" t="s">
        <v>1929</v>
      </c>
      <c r="G174" s="832" t="s">
        <v>2026</v>
      </c>
      <c r="H174" s="832" t="s">
        <v>624</v>
      </c>
      <c r="I174" s="832" t="s">
        <v>1604</v>
      </c>
      <c r="J174" s="832" t="s">
        <v>1597</v>
      </c>
      <c r="K174" s="832" t="s">
        <v>1605</v>
      </c>
      <c r="L174" s="835">
        <v>17.559999999999999</v>
      </c>
      <c r="M174" s="835">
        <v>17.559999999999999</v>
      </c>
      <c r="N174" s="832">
        <v>1</v>
      </c>
      <c r="O174" s="836">
        <v>0.5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50</v>
      </c>
      <c r="B175" s="832" t="s">
        <v>1928</v>
      </c>
      <c r="C175" s="832" t="s">
        <v>1933</v>
      </c>
      <c r="D175" s="833" t="s">
        <v>2996</v>
      </c>
      <c r="E175" s="834" t="s">
        <v>1941</v>
      </c>
      <c r="F175" s="832" t="s">
        <v>1929</v>
      </c>
      <c r="G175" s="832" t="s">
        <v>2197</v>
      </c>
      <c r="H175" s="832" t="s">
        <v>624</v>
      </c>
      <c r="I175" s="832" t="s">
        <v>2198</v>
      </c>
      <c r="J175" s="832" t="s">
        <v>2199</v>
      </c>
      <c r="K175" s="832" t="s">
        <v>2200</v>
      </c>
      <c r="L175" s="835">
        <v>0</v>
      </c>
      <c r="M175" s="835">
        <v>0</v>
      </c>
      <c r="N175" s="832">
        <v>3</v>
      </c>
      <c r="O175" s="836">
        <v>0.5</v>
      </c>
      <c r="P175" s="835">
        <v>0</v>
      </c>
      <c r="Q175" s="837"/>
      <c r="R175" s="832">
        <v>3</v>
      </c>
      <c r="S175" s="837">
        <v>1</v>
      </c>
      <c r="T175" s="836">
        <v>0.5</v>
      </c>
      <c r="U175" s="838">
        <v>1</v>
      </c>
    </row>
    <row r="176" spans="1:21" ht="14.4" customHeight="1" x14ac:dyDescent="0.3">
      <c r="A176" s="831">
        <v>50</v>
      </c>
      <c r="B176" s="832" t="s">
        <v>1928</v>
      </c>
      <c r="C176" s="832" t="s">
        <v>1933</v>
      </c>
      <c r="D176" s="833" t="s">
        <v>2996</v>
      </c>
      <c r="E176" s="834" t="s">
        <v>1941</v>
      </c>
      <c r="F176" s="832" t="s">
        <v>1929</v>
      </c>
      <c r="G176" s="832" t="s">
        <v>2027</v>
      </c>
      <c r="H176" s="832" t="s">
        <v>624</v>
      </c>
      <c r="I176" s="832" t="s">
        <v>2201</v>
      </c>
      <c r="J176" s="832" t="s">
        <v>808</v>
      </c>
      <c r="K176" s="832" t="s">
        <v>1553</v>
      </c>
      <c r="L176" s="835">
        <v>1154.68</v>
      </c>
      <c r="M176" s="835">
        <v>1154.68</v>
      </c>
      <c r="N176" s="832">
        <v>1</v>
      </c>
      <c r="O176" s="836">
        <v>0.5</v>
      </c>
      <c r="P176" s="835">
        <v>1154.68</v>
      </c>
      <c r="Q176" s="837">
        <v>1</v>
      </c>
      <c r="R176" s="832">
        <v>1</v>
      </c>
      <c r="S176" s="837">
        <v>1</v>
      </c>
      <c r="T176" s="836">
        <v>0.5</v>
      </c>
      <c r="U176" s="838">
        <v>1</v>
      </c>
    </row>
    <row r="177" spans="1:21" ht="14.4" customHeight="1" x14ac:dyDescent="0.3">
      <c r="A177" s="831">
        <v>50</v>
      </c>
      <c r="B177" s="832" t="s">
        <v>1928</v>
      </c>
      <c r="C177" s="832" t="s">
        <v>1933</v>
      </c>
      <c r="D177" s="833" t="s">
        <v>2996</v>
      </c>
      <c r="E177" s="834" t="s">
        <v>1941</v>
      </c>
      <c r="F177" s="832" t="s">
        <v>1929</v>
      </c>
      <c r="G177" s="832" t="s">
        <v>2027</v>
      </c>
      <c r="H177" s="832" t="s">
        <v>624</v>
      </c>
      <c r="I177" s="832" t="s">
        <v>2081</v>
      </c>
      <c r="J177" s="832" t="s">
        <v>814</v>
      </c>
      <c r="K177" s="832" t="s">
        <v>1543</v>
      </c>
      <c r="L177" s="835">
        <v>1847.49</v>
      </c>
      <c r="M177" s="835">
        <v>3694.98</v>
      </c>
      <c r="N177" s="832">
        <v>2</v>
      </c>
      <c r="O177" s="836">
        <v>2</v>
      </c>
      <c r="P177" s="835">
        <v>1847.49</v>
      </c>
      <c r="Q177" s="837">
        <v>0.5</v>
      </c>
      <c r="R177" s="832">
        <v>1</v>
      </c>
      <c r="S177" s="837">
        <v>0.5</v>
      </c>
      <c r="T177" s="836">
        <v>1</v>
      </c>
      <c r="U177" s="838">
        <v>0.5</v>
      </c>
    </row>
    <row r="178" spans="1:21" ht="14.4" customHeight="1" x14ac:dyDescent="0.3">
      <c r="A178" s="831">
        <v>50</v>
      </c>
      <c r="B178" s="832" t="s">
        <v>1928</v>
      </c>
      <c r="C178" s="832" t="s">
        <v>1933</v>
      </c>
      <c r="D178" s="833" t="s">
        <v>2996</v>
      </c>
      <c r="E178" s="834" t="s">
        <v>1941</v>
      </c>
      <c r="F178" s="832" t="s">
        <v>1929</v>
      </c>
      <c r="G178" s="832" t="s">
        <v>2202</v>
      </c>
      <c r="H178" s="832" t="s">
        <v>587</v>
      </c>
      <c r="I178" s="832" t="s">
        <v>2203</v>
      </c>
      <c r="J178" s="832" t="s">
        <v>661</v>
      </c>
      <c r="K178" s="832" t="s">
        <v>2204</v>
      </c>
      <c r="L178" s="835">
        <v>48.42</v>
      </c>
      <c r="M178" s="835">
        <v>145.26</v>
      </c>
      <c r="N178" s="832">
        <v>3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50</v>
      </c>
      <c r="B179" s="832" t="s">
        <v>1928</v>
      </c>
      <c r="C179" s="832" t="s">
        <v>1933</v>
      </c>
      <c r="D179" s="833" t="s">
        <v>2996</v>
      </c>
      <c r="E179" s="834" t="s">
        <v>1941</v>
      </c>
      <c r="F179" s="832" t="s">
        <v>1929</v>
      </c>
      <c r="G179" s="832" t="s">
        <v>2205</v>
      </c>
      <c r="H179" s="832" t="s">
        <v>624</v>
      </c>
      <c r="I179" s="832" t="s">
        <v>2206</v>
      </c>
      <c r="J179" s="832" t="s">
        <v>2207</v>
      </c>
      <c r="K179" s="832" t="s">
        <v>1629</v>
      </c>
      <c r="L179" s="835">
        <v>15.55</v>
      </c>
      <c r="M179" s="835">
        <v>15.55</v>
      </c>
      <c r="N179" s="832">
        <v>1</v>
      </c>
      <c r="O179" s="836">
        <v>0.5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50</v>
      </c>
      <c r="B180" s="832" t="s">
        <v>1928</v>
      </c>
      <c r="C180" s="832" t="s">
        <v>1933</v>
      </c>
      <c r="D180" s="833" t="s">
        <v>2996</v>
      </c>
      <c r="E180" s="834" t="s">
        <v>1941</v>
      </c>
      <c r="F180" s="832" t="s">
        <v>1929</v>
      </c>
      <c r="G180" s="832" t="s">
        <v>2205</v>
      </c>
      <c r="H180" s="832" t="s">
        <v>624</v>
      </c>
      <c r="I180" s="832" t="s">
        <v>2208</v>
      </c>
      <c r="J180" s="832" t="s">
        <v>2207</v>
      </c>
      <c r="K180" s="832" t="s">
        <v>2209</v>
      </c>
      <c r="L180" s="835">
        <v>51.83</v>
      </c>
      <c r="M180" s="835">
        <v>51.83</v>
      </c>
      <c r="N180" s="832">
        <v>1</v>
      </c>
      <c r="O180" s="836">
        <v>1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50</v>
      </c>
      <c r="B181" s="832" t="s">
        <v>1928</v>
      </c>
      <c r="C181" s="832" t="s">
        <v>1933</v>
      </c>
      <c r="D181" s="833" t="s">
        <v>2996</v>
      </c>
      <c r="E181" s="834" t="s">
        <v>1941</v>
      </c>
      <c r="F181" s="832" t="s">
        <v>1929</v>
      </c>
      <c r="G181" s="832" t="s">
        <v>2205</v>
      </c>
      <c r="H181" s="832" t="s">
        <v>624</v>
      </c>
      <c r="I181" s="832" t="s">
        <v>2210</v>
      </c>
      <c r="J181" s="832" t="s">
        <v>2207</v>
      </c>
      <c r="K181" s="832" t="s">
        <v>2211</v>
      </c>
      <c r="L181" s="835">
        <v>103.64</v>
      </c>
      <c r="M181" s="835">
        <v>207.28</v>
      </c>
      <c r="N181" s="832">
        <v>2</v>
      </c>
      <c r="O181" s="836">
        <v>1</v>
      </c>
      <c r="P181" s="835">
        <v>207.28</v>
      </c>
      <c r="Q181" s="837">
        <v>1</v>
      </c>
      <c r="R181" s="832">
        <v>2</v>
      </c>
      <c r="S181" s="837">
        <v>1</v>
      </c>
      <c r="T181" s="836">
        <v>1</v>
      </c>
      <c r="U181" s="838">
        <v>1</v>
      </c>
    </row>
    <row r="182" spans="1:21" ht="14.4" customHeight="1" x14ac:dyDescent="0.3">
      <c r="A182" s="831">
        <v>50</v>
      </c>
      <c r="B182" s="832" t="s">
        <v>1928</v>
      </c>
      <c r="C182" s="832" t="s">
        <v>1933</v>
      </c>
      <c r="D182" s="833" t="s">
        <v>2996</v>
      </c>
      <c r="E182" s="834" t="s">
        <v>1941</v>
      </c>
      <c r="F182" s="832" t="s">
        <v>1929</v>
      </c>
      <c r="G182" s="832" t="s">
        <v>2212</v>
      </c>
      <c r="H182" s="832" t="s">
        <v>587</v>
      </c>
      <c r="I182" s="832" t="s">
        <v>2213</v>
      </c>
      <c r="J182" s="832" t="s">
        <v>2214</v>
      </c>
      <c r="K182" s="832" t="s">
        <v>2215</v>
      </c>
      <c r="L182" s="835">
        <v>78.33</v>
      </c>
      <c r="M182" s="835">
        <v>234.99</v>
      </c>
      <c r="N182" s="832">
        <v>3</v>
      </c>
      <c r="O182" s="836">
        <v>2</v>
      </c>
      <c r="P182" s="835">
        <v>156.66</v>
      </c>
      <c r="Q182" s="837">
        <v>0.66666666666666663</v>
      </c>
      <c r="R182" s="832">
        <v>2</v>
      </c>
      <c r="S182" s="837">
        <v>0.66666666666666663</v>
      </c>
      <c r="T182" s="836">
        <v>1</v>
      </c>
      <c r="U182" s="838">
        <v>0.5</v>
      </c>
    </row>
    <row r="183" spans="1:21" ht="14.4" customHeight="1" x14ac:dyDescent="0.3">
      <c r="A183" s="831">
        <v>50</v>
      </c>
      <c r="B183" s="832" t="s">
        <v>1928</v>
      </c>
      <c r="C183" s="832" t="s">
        <v>1933</v>
      </c>
      <c r="D183" s="833" t="s">
        <v>2996</v>
      </c>
      <c r="E183" s="834" t="s">
        <v>1941</v>
      </c>
      <c r="F183" s="832" t="s">
        <v>1929</v>
      </c>
      <c r="G183" s="832" t="s">
        <v>2216</v>
      </c>
      <c r="H183" s="832" t="s">
        <v>587</v>
      </c>
      <c r="I183" s="832" t="s">
        <v>2217</v>
      </c>
      <c r="J183" s="832" t="s">
        <v>2218</v>
      </c>
      <c r="K183" s="832" t="s">
        <v>2219</v>
      </c>
      <c r="L183" s="835">
        <v>115.18</v>
      </c>
      <c r="M183" s="835">
        <v>115.18</v>
      </c>
      <c r="N183" s="832">
        <v>1</v>
      </c>
      <c r="O183" s="836">
        <v>1</v>
      </c>
      <c r="P183" s="835">
        <v>115.18</v>
      </c>
      <c r="Q183" s="837">
        <v>1</v>
      </c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50</v>
      </c>
      <c r="B184" s="832" t="s">
        <v>1928</v>
      </c>
      <c r="C184" s="832" t="s">
        <v>1933</v>
      </c>
      <c r="D184" s="833" t="s">
        <v>2996</v>
      </c>
      <c r="E184" s="834" t="s">
        <v>1941</v>
      </c>
      <c r="F184" s="832" t="s">
        <v>1929</v>
      </c>
      <c r="G184" s="832" t="s">
        <v>2216</v>
      </c>
      <c r="H184" s="832" t="s">
        <v>587</v>
      </c>
      <c r="I184" s="832" t="s">
        <v>2220</v>
      </c>
      <c r="J184" s="832" t="s">
        <v>828</v>
      </c>
      <c r="K184" s="832" t="s">
        <v>2221</v>
      </c>
      <c r="L184" s="835">
        <v>103.67</v>
      </c>
      <c r="M184" s="835">
        <v>311.01</v>
      </c>
      <c r="N184" s="832">
        <v>3</v>
      </c>
      <c r="O184" s="836">
        <v>2</v>
      </c>
      <c r="P184" s="835">
        <v>311.01</v>
      </c>
      <c r="Q184" s="837">
        <v>1</v>
      </c>
      <c r="R184" s="832">
        <v>3</v>
      </c>
      <c r="S184" s="837">
        <v>1</v>
      </c>
      <c r="T184" s="836">
        <v>2</v>
      </c>
      <c r="U184" s="838">
        <v>1</v>
      </c>
    </row>
    <row r="185" spans="1:21" ht="14.4" customHeight="1" x14ac:dyDescent="0.3">
      <c r="A185" s="831">
        <v>50</v>
      </c>
      <c r="B185" s="832" t="s">
        <v>1928</v>
      </c>
      <c r="C185" s="832" t="s">
        <v>1933</v>
      </c>
      <c r="D185" s="833" t="s">
        <v>2996</v>
      </c>
      <c r="E185" s="834" t="s">
        <v>1941</v>
      </c>
      <c r="F185" s="832" t="s">
        <v>1929</v>
      </c>
      <c r="G185" s="832" t="s">
        <v>2030</v>
      </c>
      <c r="H185" s="832" t="s">
        <v>624</v>
      </c>
      <c r="I185" s="832" t="s">
        <v>2031</v>
      </c>
      <c r="J185" s="832" t="s">
        <v>1516</v>
      </c>
      <c r="K185" s="832" t="s">
        <v>1517</v>
      </c>
      <c r="L185" s="835">
        <v>16.12</v>
      </c>
      <c r="M185" s="835">
        <v>16.12</v>
      </c>
      <c r="N185" s="832">
        <v>1</v>
      </c>
      <c r="O185" s="836">
        <v>1</v>
      </c>
      <c r="P185" s="835">
        <v>16.12</v>
      </c>
      <c r="Q185" s="837">
        <v>1</v>
      </c>
      <c r="R185" s="832">
        <v>1</v>
      </c>
      <c r="S185" s="837">
        <v>1</v>
      </c>
      <c r="T185" s="836">
        <v>1</v>
      </c>
      <c r="U185" s="838">
        <v>1</v>
      </c>
    </row>
    <row r="186" spans="1:21" ht="14.4" customHeight="1" x14ac:dyDescent="0.3">
      <c r="A186" s="831">
        <v>50</v>
      </c>
      <c r="B186" s="832" t="s">
        <v>1928</v>
      </c>
      <c r="C186" s="832" t="s">
        <v>1933</v>
      </c>
      <c r="D186" s="833" t="s">
        <v>2996</v>
      </c>
      <c r="E186" s="834" t="s">
        <v>1941</v>
      </c>
      <c r="F186" s="832" t="s">
        <v>1929</v>
      </c>
      <c r="G186" s="832" t="s">
        <v>2030</v>
      </c>
      <c r="H186" s="832" t="s">
        <v>624</v>
      </c>
      <c r="I186" s="832" t="s">
        <v>2032</v>
      </c>
      <c r="J186" s="832" t="s">
        <v>1516</v>
      </c>
      <c r="K186" s="832" t="s">
        <v>2033</v>
      </c>
      <c r="L186" s="835">
        <v>32.25</v>
      </c>
      <c r="M186" s="835">
        <v>32.25</v>
      </c>
      <c r="N186" s="832">
        <v>1</v>
      </c>
      <c r="O186" s="836">
        <v>0.5</v>
      </c>
      <c r="P186" s="835">
        <v>32.25</v>
      </c>
      <c r="Q186" s="837">
        <v>1</v>
      </c>
      <c r="R186" s="832">
        <v>1</v>
      </c>
      <c r="S186" s="837">
        <v>1</v>
      </c>
      <c r="T186" s="836">
        <v>0.5</v>
      </c>
      <c r="U186" s="838">
        <v>1</v>
      </c>
    </row>
    <row r="187" spans="1:21" ht="14.4" customHeight="1" x14ac:dyDescent="0.3">
      <c r="A187" s="831">
        <v>50</v>
      </c>
      <c r="B187" s="832" t="s">
        <v>1928</v>
      </c>
      <c r="C187" s="832" t="s">
        <v>1933</v>
      </c>
      <c r="D187" s="833" t="s">
        <v>2996</v>
      </c>
      <c r="E187" s="834" t="s">
        <v>1941</v>
      </c>
      <c r="F187" s="832" t="s">
        <v>1929</v>
      </c>
      <c r="G187" s="832" t="s">
        <v>2030</v>
      </c>
      <c r="H187" s="832" t="s">
        <v>587</v>
      </c>
      <c r="I187" s="832" t="s">
        <v>2222</v>
      </c>
      <c r="J187" s="832" t="s">
        <v>1516</v>
      </c>
      <c r="K187" s="832" t="s">
        <v>2223</v>
      </c>
      <c r="L187" s="835">
        <v>34.56</v>
      </c>
      <c r="M187" s="835">
        <v>34.56</v>
      </c>
      <c r="N187" s="832">
        <v>1</v>
      </c>
      <c r="O187" s="836">
        <v>0.5</v>
      </c>
      <c r="P187" s="835">
        <v>34.56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50</v>
      </c>
      <c r="B188" s="832" t="s">
        <v>1928</v>
      </c>
      <c r="C188" s="832" t="s">
        <v>1933</v>
      </c>
      <c r="D188" s="833" t="s">
        <v>2996</v>
      </c>
      <c r="E188" s="834" t="s">
        <v>1941</v>
      </c>
      <c r="F188" s="832" t="s">
        <v>1929</v>
      </c>
      <c r="G188" s="832" t="s">
        <v>2030</v>
      </c>
      <c r="H188" s="832" t="s">
        <v>624</v>
      </c>
      <c r="I188" s="832" t="s">
        <v>2224</v>
      </c>
      <c r="J188" s="832" t="s">
        <v>1516</v>
      </c>
      <c r="K188" s="832" t="s">
        <v>2033</v>
      </c>
      <c r="L188" s="835">
        <v>32.25</v>
      </c>
      <c r="M188" s="835">
        <v>32.25</v>
      </c>
      <c r="N188" s="832">
        <v>1</v>
      </c>
      <c r="O188" s="836">
        <v>0.5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50</v>
      </c>
      <c r="B189" s="832" t="s">
        <v>1928</v>
      </c>
      <c r="C189" s="832" t="s">
        <v>1933</v>
      </c>
      <c r="D189" s="833" t="s">
        <v>2996</v>
      </c>
      <c r="E189" s="834" t="s">
        <v>1941</v>
      </c>
      <c r="F189" s="832" t="s">
        <v>1929</v>
      </c>
      <c r="G189" s="832" t="s">
        <v>2225</v>
      </c>
      <c r="H189" s="832" t="s">
        <v>587</v>
      </c>
      <c r="I189" s="832" t="s">
        <v>2226</v>
      </c>
      <c r="J189" s="832" t="s">
        <v>2227</v>
      </c>
      <c r="K189" s="832" t="s">
        <v>2228</v>
      </c>
      <c r="L189" s="835">
        <v>173.31</v>
      </c>
      <c r="M189" s="835">
        <v>693.24</v>
      </c>
      <c r="N189" s="832">
        <v>4</v>
      </c>
      <c r="O189" s="836">
        <v>1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50</v>
      </c>
      <c r="B190" s="832" t="s">
        <v>1928</v>
      </c>
      <c r="C190" s="832" t="s">
        <v>1933</v>
      </c>
      <c r="D190" s="833" t="s">
        <v>2996</v>
      </c>
      <c r="E190" s="834" t="s">
        <v>1941</v>
      </c>
      <c r="F190" s="832" t="s">
        <v>1929</v>
      </c>
      <c r="G190" s="832" t="s">
        <v>2036</v>
      </c>
      <c r="H190" s="832" t="s">
        <v>624</v>
      </c>
      <c r="I190" s="832" t="s">
        <v>1852</v>
      </c>
      <c r="J190" s="832" t="s">
        <v>952</v>
      </c>
      <c r="K190" s="832" t="s">
        <v>1849</v>
      </c>
      <c r="L190" s="835">
        <v>47.7</v>
      </c>
      <c r="M190" s="835">
        <v>95.4</v>
      </c>
      <c r="N190" s="832">
        <v>2</v>
      </c>
      <c r="O190" s="836">
        <v>1</v>
      </c>
      <c r="P190" s="835">
        <v>47.7</v>
      </c>
      <c r="Q190" s="837">
        <v>0.5</v>
      </c>
      <c r="R190" s="832">
        <v>1</v>
      </c>
      <c r="S190" s="837">
        <v>0.5</v>
      </c>
      <c r="T190" s="836">
        <v>0.5</v>
      </c>
      <c r="U190" s="838">
        <v>0.5</v>
      </c>
    </row>
    <row r="191" spans="1:21" ht="14.4" customHeight="1" x14ac:dyDescent="0.3">
      <c r="A191" s="831">
        <v>50</v>
      </c>
      <c r="B191" s="832" t="s">
        <v>1928</v>
      </c>
      <c r="C191" s="832" t="s">
        <v>1933</v>
      </c>
      <c r="D191" s="833" t="s">
        <v>2996</v>
      </c>
      <c r="E191" s="834" t="s">
        <v>1941</v>
      </c>
      <c r="F191" s="832" t="s">
        <v>1929</v>
      </c>
      <c r="G191" s="832" t="s">
        <v>2036</v>
      </c>
      <c r="H191" s="832" t="s">
        <v>624</v>
      </c>
      <c r="I191" s="832" t="s">
        <v>1635</v>
      </c>
      <c r="J191" s="832" t="s">
        <v>952</v>
      </c>
      <c r="K191" s="832" t="s">
        <v>1636</v>
      </c>
      <c r="L191" s="835">
        <v>143.09</v>
      </c>
      <c r="M191" s="835">
        <v>143.09</v>
      </c>
      <c r="N191" s="832">
        <v>1</v>
      </c>
      <c r="O191" s="836">
        <v>1</v>
      </c>
      <c r="P191" s="835">
        <v>143.09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" customHeight="1" x14ac:dyDescent="0.3">
      <c r="A192" s="831">
        <v>50</v>
      </c>
      <c r="B192" s="832" t="s">
        <v>1928</v>
      </c>
      <c r="C192" s="832" t="s">
        <v>1933</v>
      </c>
      <c r="D192" s="833" t="s">
        <v>2996</v>
      </c>
      <c r="E192" s="834" t="s">
        <v>1941</v>
      </c>
      <c r="F192" s="832" t="s">
        <v>1929</v>
      </c>
      <c r="G192" s="832" t="s">
        <v>2036</v>
      </c>
      <c r="H192" s="832" t="s">
        <v>624</v>
      </c>
      <c r="I192" s="832" t="s">
        <v>1637</v>
      </c>
      <c r="J192" s="832" t="s">
        <v>957</v>
      </c>
      <c r="K192" s="832" t="s">
        <v>1638</v>
      </c>
      <c r="L192" s="835">
        <v>286.18</v>
      </c>
      <c r="M192" s="835">
        <v>286.18</v>
      </c>
      <c r="N192" s="832">
        <v>1</v>
      </c>
      <c r="O192" s="836">
        <v>0.5</v>
      </c>
      <c r="P192" s="835">
        <v>286.18</v>
      </c>
      <c r="Q192" s="837">
        <v>1</v>
      </c>
      <c r="R192" s="832">
        <v>1</v>
      </c>
      <c r="S192" s="837">
        <v>1</v>
      </c>
      <c r="T192" s="836">
        <v>0.5</v>
      </c>
      <c r="U192" s="838">
        <v>1</v>
      </c>
    </row>
    <row r="193" spans="1:21" ht="14.4" customHeight="1" x14ac:dyDescent="0.3">
      <c r="A193" s="831">
        <v>50</v>
      </c>
      <c r="B193" s="832" t="s">
        <v>1928</v>
      </c>
      <c r="C193" s="832" t="s">
        <v>1933</v>
      </c>
      <c r="D193" s="833" t="s">
        <v>2996</v>
      </c>
      <c r="E193" s="834" t="s">
        <v>1941</v>
      </c>
      <c r="F193" s="832" t="s">
        <v>1929</v>
      </c>
      <c r="G193" s="832" t="s">
        <v>2037</v>
      </c>
      <c r="H193" s="832" t="s">
        <v>624</v>
      </c>
      <c r="I193" s="832" t="s">
        <v>1647</v>
      </c>
      <c r="J193" s="832" t="s">
        <v>1648</v>
      </c>
      <c r="K193" s="832" t="s">
        <v>1649</v>
      </c>
      <c r="L193" s="835">
        <v>218.62</v>
      </c>
      <c r="M193" s="835">
        <v>437.24</v>
      </c>
      <c r="N193" s="832">
        <v>2</v>
      </c>
      <c r="O193" s="836">
        <v>1</v>
      </c>
      <c r="P193" s="835">
        <v>218.62</v>
      </c>
      <c r="Q193" s="837">
        <v>0.5</v>
      </c>
      <c r="R193" s="832">
        <v>1</v>
      </c>
      <c r="S193" s="837">
        <v>0.5</v>
      </c>
      <c r="T193" s="836">
        <v>0.5</v>
      </c>
      <c r="U193" s="838">
        <v>0.5</v>
      </c>
    </row>
    <row r="194" spans="1:21" ht="14.4" customHeight="1" x14ac:dyDescent="0.3">
      <c r="A194" s="831">
        <v>50</v>
      </c>
      <c r="B194" s="832" t="s">
        <v>1928</v>
      </c>
      <c r="C194" s="832" t="s">
        <v>1933</v>
      </c>
      <c r="D194" s="833" t="s">
        <v>2996</v>
      </c>
      <c r="E194" s="834" t="s">
        <v>1941</v>
      </c>
      <c r="F194" s="832" t="s">
        <v>1929</v>
      </c>
      <c r="G194" s="832" t="s">
        <v>2037</v>
      </c>
      <c r="H194" s="832" t="s">
        <v>624</v>
      </c>
      <c r="I194" s="832" t="s">
        <v>1650</v>
      </c>
      <c r="J194" s="832" t="s">
        <v>1648</v>
      </c>
      <c r="K194" s="832" t="s">
        <v>1651</v>
      </c>
      <c r="L194" s="835">
        <v>145.72999999999999</v>
      </c>
      <c r="M194" s="835">
        <v>291.45999999999998</v>
      </c>
      <c r="N194" s="832">
        <v>2</v>
      </c>
      <c r="O194" s="836">
        <v>1</v>
      </c>
      <c r="P194" s="835">
        <v>291.45999999999998</v>
      </c>
      <c r="Q194" s="837">
        <v>1</v>
      </c>
      <c r="R194" s="832">
        <v>2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50</v>
      </c>
      <c r="B195" s="832" t="s">
        <v>1928</v>
      </c>
      <c r="C195" s="832" t="s">
        <v>1933</v>
      </c>
      <c r="D195" s="833" t="s">
        <v>2996</v>
      </c>
      <c r="E195" s="834" t="s">
        <v>1941</v>
      </c>
      <c r="F195" s="832" t="s">
        <v>1929</v>
      </c>
      <c r="G195" s="832" t="s">
        <v>2037</v>
      </c>
      <c r="H195" s="832" t="s">
        <v>624</v>
      </c>
      <c r="I195" s="832" t="s">
        <v>1652</v>
      </c>
      <c r="J195" s="832" t="s">
        <v>1648</v>
      </c>
      <c r="K195" s="832" t="s">
        <v>1653</v>
      </c>
      <c r="L195" s="835">
        <v>437.23</v>
      </c>
      <c r="M195" s="835">
        <v>874.46</v>
      </c>
      <c r="N195" s="832">
        <v>2</v>
      </c>
      <c r="O195" s="836">
        <v>1.5</v>
      </c>
      <c r="P195" s="835">
        <v>437.23</v>
      </c>
      <c r="Q195" s="837">
        <v>0.5</v>
      </c>
      <c r="R195" s="832">
        <v>1</v>
      </c>
      <c r="S195" s="837">
        <v>0.5</v>
      </c>
      <c r="T195" s="836">
        <v>0.5</v>
      </c>
      <c r="U195" s="838">
        <v>0.33333333333333331</v>
      </c>
    </row>
    <row r="196" spans="1:21" ht="14.4" customHeight="1" x14ac:dyDescent="0.3">
      <c r="A196" s="831">
        <v>50</v>
      </c>
      <c r="B196" s="832" t="s">
        <v>1928</v>
      </c>
      <c r="C196" s="832" t="s">
        <v>1933</v>
      </c>
      <c r="D196" s="833" t="s">
        <v>2996</v>
      </c>
      <c r="E196" s="834" t="s">
        <v>1941</v>
      </c>
      <c r="F196" s="832" t="s">
        <v>1929</v>
      </c>
      <c r="G196" s="832" t="s">
        <v>2229</v>
      </c>
      <c r="H196" s="832" t="s">
        <v>587</v>
      </c>
      <c r="I196" s="832" t="s">
        <v>2230</v>
      </c>
      <c r="J196" s="832" t="s">
        <v>2231</v>
      </c>
      <c r="K196" s="832" t="s">
        <v>2232</v>
      </c>
      <c r="L196" s="835">
        <v>87.67</v>
      </c>
      <c r="M196" s="835">
        <v>350.68</v>
      </c>
      <c r="N196" s="832">
        <v>4</v>
      </c>
      <c r="O196" s="836">
        <v>1.5</v>
      </c>
      <c r="P196" s="835">
        <v>175.34</v>
      </c>
      <c r="Q196" s="837">
        <v>0.5</v>
      </c>
      <c r="R196" s="832">
        <v>2</v>
      </c>
      <c r="S196" s="837">
        <v>0.5</v>
      </c>
      <c r="T196" s="836">
        <v>0.5</v>
      </c>
      <c r="U196" s="838">
        <v>0.33333333333333331</v>
      </c>
    </row>
    <row r="197" spans="1:21" ht="14.4" customHeight="1" x14ac:dyDescent="0.3">
      <c r="A197" s="831">
        <v>50</v>
      </c>
      <c r="B197" s="832" t="s">
        <v>1928</v>
      </c>
      <c r="C197" s="832" t="s">
        <v>1933</v>
      </c>
      <c r="D197" s="833" t="s">
        <v>2996</v>
      </c>
      <c r="E197" s="834" t="s">
        <v>1941</v>
      </c>
      <c r="F197" s="832" t="s">
        <v>1929</v>
      </c>
      <c r="G197" s="832" t="s">
        <v>2042</v>
      </c>
      <c r="H197" s="832" t="s">
        <v>624</v>
      </c>
      <c r="I197" s="832" t="s">
        <v>2233</v>
      </c>
      <c r="J197" s="832" t="s">
        <v>1641</v>
      </c>
      <c r="K197" s="832" t="s">
        <v>2209</v>
      </c>
      <c r="L197" s="835">
        <v>317.98</v>
      </c>
      <c r="M197" s="835">
        <v>635.96</v>
      </c>
      <c r="N197" s="832">
        <v>2</v>
      </c>
      <c r="O197" s="836">
        <v>2</v>
      </c>
      <c r="P197" s="835">
        <v>635.96</v>
      </c>
      <c r="Q197" s="837">
        <v>1</v>
      </c>
      <c r="R197" s="832">
        <v>2</v>
      </c>
      <c r="S197" s="837">
        <v>1</v>
      </c>
      <c r="T197" s="836">
        <v>2</v>
      </c>
      <c r="U197" s="838">
        <v>1</v>
      </c>
    </row>
    <row r="198" spans="1:21" ht="14.4" customHeight="1" x14ac:dyDescent="0.3">
      <c r="A198" s="831">
        <v>50</v>
      </c>
      <c r="B198" s="832" t="s">
        <v>1928</v>
      </c>
      <c r="C198" s="832" t="s">
        <v>1933</v>
      </c>
      <c r="D198" s="833" t="s">
        <v>2996</v>
      </c>
      <c r="E198" s="834" t="s">
        <v>1941</v>
      </c>
      <c r="F198" s="832" t="s">
        <v>1929</v>
      </c>
      <c r="G198" s="832" t="s">
        <v>1985</v>
      </c>
      <c r="H198" s="832" t="s">
        <v>587</v>
      </c>
      <c r="I198" s="832" t="s">
        <v>1986</v>
      </c>
      <c r="J198" s="832" t="s">
        <v>1987</v>
      </c>
      <c r="K198" s="832" t="s">
        <v>1988</v>
      </c>
      <c r="L198" s="835">
        <v>6167.15</v>
      </c>
      <c r="M198" s="835">
        <v>30835.75</v>
      </c>
      <c r="N198" s="832">
        <v>5</v>
      </c>
      <c r="O198" s="836">
        <v>3.5</v>
      </c>
      <c r="P198" s="835">
        <v>30835.75</v>
      </c>
      <c r="Q198" s="837">
        <v>1</v>
      </c>
      <c r="R198" s="832">
        <v>5</v>
      </c>
      <c r="S198" s="837">
        <v>1</v>
      </c>
      <c r="T198" s="836">
        <v>3.5</v>
      </c>
      <c r="U198" s="838">
        <v>1</v>
      </c>
    </row>
    <row r="199" spans="1:21" ht="14.4" customHeight="1" x14ac:dyDescent="0.3">
      <c r="A199" s="831">
        <v>50</v>
      </c>
      <c r="B199" s="832" t="s">
        <v>1928</v>
      </c>
      <c r="C199" s="832" t="s">
        <v>1933</v>
      </c>
      <c r="D199" s="833" t="s">
        <v>2996</v>
      </c>
      <c r="E199" s="834" t="s">
        <v>1941</v>
      </c>
      <c r="F199" s="832" t="s">
        <v>1929</v>
      </c>
      <c r="G199" s="832" t="s">
        <v>1985</v>
      </c>
      <c r="H199" s="832" t="s">
        <v>587</v>
      </c>
      <c r="I199" s="832" t="s">
        <v>2234</v>
      </c>
      <c r="J199" s="832" t="s">
        <v>1987</v>
      </c>
      <c r="K199" s="832" t="s">
        <v>2235</v>
      </c>
      <c r="L199" s="835">
        <v>4625.3500000000004</v>
      </c>
      <c r="M199" s="835">
        <v>4625.3500000000004</v>
      </c>
      <c r="N199" s="832">
        <v>1</v>
      </c>
      <c r="O199" s="836">
        <v>1</v>
      </c>
      <c r="P199" s="835">
        <v>4625.3500000000004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50</v>
      </c>
      <c r="B200" s="832" t="s">
        <v>1928</v>
      </c>
      <c r="C200" s="832" t="s">
        <v>1933</v>
      </c>
      <c r="D200" s="833" t="s">
        <v>2996</v>
      </c>
      <c r="E200" s="834" t="s">
        <v>1941</v>
      </c>
      <c r="F200" s="832" t="s">
        <v>1929</v>
      </c>
      <c r="G200" s="832" t="s">
        <v>1985</v>
      </c>
      <c r="H200" s="832" t="s">
        <v>587</v>
      </c>
      <c r="I200" s="832" t="s">
        <v>2236</v>
      </c>
      <c r="J200" s="832" t="s">
        <v>1987</v>
      </c>
      <c r="K200" s="832" t="s">
        <v>1633</v>
      </c>
      <c r="L200" s="835">
        <v>1544.99</v>
      </c>
      <c r="M200" s="835">
        <v>1544.99</v>
      </c>
      <c r="N200" s="832">
        <v>1</v>
      </c>
      <c r="O200" s="836">
        <v>1</v>
      </c>
      <c r="P200" s="835">
        <v>1544.99</v>
      </c>
      <c r="Q200" s="837">
        <v>1</v>
      </c>
      <c r="R200" s="832">
        <v>1</v>
      </c>
      <c r="S200" s="837">
        <v>1</v>
      </c>
      <c r="T200" s="836">
        <v>1</v>
      </c>
      <c r="U200" s="838">
        <v>1</v>
      </c>
    </row>
    <row r="201" spans="1:21" ht="14.4" customHeight="1" x14ac:dyDescent="0.3">
      <c r="A201" s="831">
        <v>50</v>
      </c>
      <c r="B201" s="832" t="s">
        <v>1928</v>
      </c>
      <c r="C201" s="832" t="s">
        <v>1933</v>
      </c>
      <c r="D201" s="833" t="s">
        <v>2996</v>
      </c>
      <c r="E201" s="834" t="s">
        <v>1941</v>
      </c>
      <c r="F201" s="832" t="s">
        <v>1929</v>
      </c>
      <c r="G201" s="832" t="s">
        <v>2237</v>
      </c>
      <c r="H201" s="832" t="s">
        <v>587</v>
      </c>
      <c r="I201" s="832" t="s">
        <v>2238</v>
      </c>
      <c r="J201" s="832" t="s">
        <v>2239</v>
      </c>
      <c r="K201" s="832" t="s">
        <v>2240</v>
      </c>
      <c r="L201" s="835">
        <v>77.66</v>
      </c>
      <c r="M201" s="835">
        <v>155.32</v>
      </c>
      <c r="N201" s="832">
        <v>2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50</v>
      </c>
      <c r="B202" s="832" t="s">
        <v>1928</v>
      </c>
      <c r="C202" s="832" t="s">
        <v>1933</v>
      </c>
      <c r="D202" s="833" t="s">
        <v>2996</v>
      </c>
      <c r="E202" s="834" t="s">
        <v>1941</v>
      </c>
      <c r="F202" s="832" t="s">
        <v>1929</v>
      </c>
      <c r="G202" s="832" t="s">
        <v>2050</v>
      </c>
      <c r="H202" s="832" t="s">
        <v>587</v>
      </c>
      <c r="I202" s="832" t="s">
        <v>2051</v>
      </c>
      <c r="J202" s="832" t="s">
        <v>1041</v>
      </c>
      <c r="K202" s="832" t="s">
        <v>2052</v>
      </c>
      <c r="L202" s="835">
        <v>42.08</v>
      </c>
      <c r="M202" s="835">
        <v>84.16</v>
      </c>
      <c r="N202" s="832">
        <v>2</v>
      </c>
      <c r="O202" s="836">
        <v>1</v>
      </c>
      <c r="P202" s="835">
        <v>84.16</v>
      </c>
      <c r="Q202" s="837">
        <v>1</v>
      </c>
      <c r="R202" s="832">
        <v>2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50</v>
      </c>
      <c r="B203" s="832" t="s">
        <v>1928</v>
      </c>
      <c r="C203" s="832" t="s">
        <v>1933</v>
      </c>
      <c r="D203" s="833" t="s">
        <v>2996</v>
      </c>
      <c r="E203" s="834" t="s">
        <v>1941</v>
      </c>
      <c r="F203" s="832" t="s">
        <v>1929</v>
      </c>
      <c r="G203" s="832" t="s">
        <v>2089</v>
      </c>
      <c r="H203" s="832" t="s">
        <v>624</v>
      </c>
      <c r="I203" s="832" t="s">
        <v>1668</v>
      </c>
      <c r="J203" s="832" t="s">
        <v>1669</v>
      </c>
      <c r="K203" s="832" t="s">
        <v>1670</v>
      </c>
      <c r="L203" s="835">
        <v>79.11</v>
      </c>
      <c r="M203" s="835">
        <v>316.44</v>
      </c>
      <c r="N203" s="832">
        <v>4</v>
      </c>
      <c r="O203" s="836">
        <v>1.5</v>
      </c>
      <c r="P203" s="835">
        <v>79.11</v>
      </c>
      <c r="Q203" s="837">
        <v>0.25</v>
      </c>
      <c r="R203" s="832">
        <v>1</v>
      </c>
      <c r="S203" s="837">
        <v>0.25</v>
      </c>
      <c r="T203" s="836">
        <v>1</v>
      </c>
      <c r="U203" s="838">
        <v>0.66666666666666663</v>
      </c>
    </row>
    <row r="204" spans="1:21" ht="14.4" customHeight="1" x14ac:dyDescent="0.3">
      <c r="A204" s="831">
        <v>50</v>
      </c>
      <c r="B204" s="832" t="s">
        <v>1928</v>
      </c>
      <c r="C204" s="832" t="s">
        <v>1933</v>
      </c>
      <c r="D204" s="833" t="s">
        <v>2996</v>
      </c>
      <c r="E204" s="834" t="s">
        <v>1941</v>
      </c>
      <c r="F204" s="832" t="s">
        <v>1929</v>
      </c>
      <c r="G204" s="832" t="s">
        <v>2241</v>
      </c>
      <c r="H204" s="832" t="s">
        <v>624</v>
      </c>
      <c r="I204" s="832" t="s">
        <v>2242</v>
      </c>
      <c r="J204" s="832" t="s">
        <v>2243</v>
      </c>
      <c r="K204" s="832" t="s">
        <v>2244</v>
      </c>
      <c r="L204" s="835">
        <v>301.26</v>
      </c>
      <c r="M204" s="835">
        <v>903.78</v>
      </c>
      <c r="N204" s="832">
        <v>3</v>
      </c>
      <c r="O204" s="836">
        <v>0.5</v>
      </c>
      <c r="P204" s="835">
        <v>903.78</v>
      </c>
      <c r="Q204" s="837">
        <v>1</v>
      </c>
      <c r="R204" s="832">
        <v>3</v>
      </c>
      <c r="S204" s="837">
        <v>1</v>
      </c>
      <c r="T204" s="836">
        <v>0.5</v>
      </c>
      <c r="U204" s="838">
        <v>1</v>
      </c>
    </row>
    <row r="205" spans="1:21" ht="14.4" customHeight="1" x14ac:dyDescent="0.3">
      <c r="A205" s="831">
        <v>50</v>
      </c>
      <c r="B205" s="832" t="s">
        <v>1928</v>
      </c>
      <c r="C205" s="832" t="s">
        <v>1933</v>
      </c>
      <c r="D205" s="833" t="s">
        <v>2996</v>
      </c>
      <c r="E205" s="834" t="s">
        <v>1941</v>
      </c>
      <c r="F205" s="832" t="s">
        <v>1929</v>
      </c>
      <c r="G205" s="832" t="s">
        <v>2067</v>
      </c>
      <c r="H205" s="832" t="s">
        <v>624</v>
      </c>
      <c r="I205" s="832" t="s">
        <v>1672</v>
      </c>
      <c r="J205" s="832" t="s">
        <v>1673</v>
      </c>
      <c r="K205" s="832" t="s">
        <v>1674</v>
      </c>
      <c r="L205" s="835">
        <v>103.72</v>
      </c>
      <c r="M205" s="835">
        <v>311.15999999999997</v>
      </c>
      <c r="N205" s="832">
        <v>3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50</v>
      </c>
      <c r="B206" s="832" t="s">
        <v>1928</v>
      </c>
      <c r="C206" s="832" t="s">
        <v>1933</v>
      </c>
      <c r="D206" s="833" t="s">
        <v>2996</v>
      </c>
      <c r="E206" s="834" t="s">
        <v>1941</v>
      </c>
      <c r="F206" s="832" t="s">
        <v>1929</v>
      </c>
      <c r="G206" s="832" t="s">
        <v>2067</v>
      </c>
      <c r="H206" s="832" t="s">
        <v>624</v>
      </c>
      <c r="I206" s="832" t="s">
        <v>2245</v>
      </c>
      <c r="J206" s="832" t="s">
        <v>1673</v>
      </c>
      <c r="K206" s="832" t="s">
        <v>2246</v>
      </c>
      <c r="L206" s="835">
        <v>345.69</v>
      </c>
      <c r="M206" s="835">
        <v>1037.07</v>
      </c>
      <c r="N206" s="832">
        <v>3</v>
      </c>
      <c r="O206" s="836">
        <v>2.5</v>
      </c>
      <c r="P206" s="835">
        <v>691.38</v>
      </c>
      <c r="Q206" s="837">
        <v>0.66666666666666674</v>
      </c>
      <c r="R206" s="832">
        <v>2</v>
      </c>
      <c r="S206" s="837">
        <v>0.66666666666666663</v>
      </c>
      <c r="T206" s="836">
        <v>2</v>
      </c>
      <c r="U206" s="838">
        <v>0.8</v>
      </c>
    </row>
    <row r="207" spans="1:21" ht="14.4" customHeight="1" x14ac:dyDescent="0.3">
      <c r="A207" s="831">
        <v>50</v>
      </c>
      <c r="B207" s="832" t="s">
        <v>1928</v>
      </c>
      <c r="C207" s="832" t="s">
        <v>1933</v>
      </c>
      <c r="D207" s="833" t="s">
        <v>2996</v>
      </c>
      <c r="E207" s="834" t="s">
        <v>1941</v>
      </c>
      <c r="F207" s="832" t="s">
        <v>1929</v>
      </c>
      <c r="G207" s="832" t="s">
        <v>2057</v>
      </c>
      <c r="H207" s="832" t="s">
        <v>587</v>
      </c>
      <c r="I207" s="832" t="s">
        <v>2058</v>
      </c>
      <c r="J207" s="832" t="s">
        <v>2059</v>
      </c>
      <c r="K207" s="832" t="s">
        <v>2060</v>
      </c>
      <c r="L207" s="835">
        <v>93.43</v>
      </c>
      <c r="M207" s="835">
        <v>186.86</v>
      </c>
      <c r="N207" s="832">
        <v>2</v>
      </c>
      <c r="O207" s="836">
        <v>1.5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50</v>
      </c>
      <c r="B208" s="832" t="s">
        <v>1928</v>
      </c>
      <c r="C208" s="832" t="s">
        <v>1933</v>
      </c>
      <c r="D208" s="833" t="s">
        <v>2996</v>
      </c>
      <c r="E208" s="834" t="s">
        <v>1941</v>
      </c>
      <c r="F208" s="832" t="s">
        <v>1929</v>
      </c>
      <c r="G208" s="832" t="s">
        <v>2247</v>
      </c>
      <c r="H208" s="832" t="s">
        <v>624</v>
      </c>
      <c r="I208" s="832" t="s">
        <v>2248</v>
      </c>
      <c r="J208" s="832" t="s">
        <v>2249</v>
      </c>
      <c r="K208" s="832" t="s">
        <v>2250</v>
      </c>
      <c r="L208" s="835">
        <v>131.32</v>
      </c>
      <c r="M208" s="835">
        <v>919.24</v>
      </c>
      <c r="N208" s="832">
        <v>7</v>
      </c>
      <c r="O208" s="836">
        <v>1.5</v>
      </c>
      <c r="P208" s="835">
        <v>131.32</v>
      </c>
      <c r="Q208" s="837">
        <v>0.14285714285714285</v>
      </c>
      <c r="R208" s="832">
        <v>1</v>
      </c>
      <c r="S208" s="837">
        <v>0.14285714285714285</v>
      </c>
      <c r="T208" s="836">
        <v>0.5</v>
      </c>
      <c r="U208" s="838">
        <v>0.33333333333333331</v>
      </c>
    </row>
    <row r="209" spans="1:21" ht="14.4" customHeight="1" x14ac:dyDescent="0.3">
      <c r="A209" s="831">
        <v>50</v>
      </c>
      <c r="B209" s="832" t="s">
        <v>1928</v>
      </c>
      <c r="C209" s="832" t="s">
        <v>1933</v>
      </c>
      <c r="D209" s="833" t="s">
        <v>2996</v>
      </c>
      <c r="E209" s="834" t="s">
        <v>1941</v>
      </c>
      <c r="F209" s="832" t="s">
        <v>1929</v>
      </c>
      <c r="G209" s="832" t="s">
        <v>2251</v>
      </c>
      <c r="H209" s="832" t="s">
        <v>624</v>
      </c>
      <c r="I209" s="832" t="s">
        <v>2252</v>
      </c>
      <c r="J209" s="832" t="s">
        <v>2253</v>
      </c>
      <c r="K209" s="832" t="s">
        <v>2254</v>
      </c>
      <c r="L209" s="835">
        <v>729.09</v>
      </c>
      <c r="M209" s="835">
        <v>729.09</v>
      </c>
      <c r="N209" s="832">
        <v>1</v>
      </c>
      <c r="O209" s="836">
        <v>0.5</v>
      </c>
      <c r="P209" s="835">
        <v>729.09</v>
      </c>
      <c r="Q209" s="837">
        <v>1</v>
      </c>
      <c r="R209" s="832">
        <v>1</v>
      </c>
      <c r="S209" s="837">
        <v>1</v>
      </c>
      <c r="T209" s="836">
        <v>0.5</v>
      </c>
      <c r="U209" s="838">
        <v>1</v>
      </c>
    </row>
    <row r="210" spans="1:21" ht="14.4" customHeight="1" x14ac:dyDescent="0.3">
      <c r="A210" s="831">
        <v>50</v>
      </c>
      <c r="B210" s="832" t="s">
        <v>1928</v>
      </c>
      <c r="C210" s="832" t="s">
        <v>1933</v>
      </c>
      <c r="D210" s="833" t="s">
        <v>2996</v>
      </c>
      <c r="E210" s="834" t="s">
        <v>1941</v>
      </c>
      <c r="F210" s="832" t="s">
        <v>1929</v>
      </c>
      <c r="G210" s="832" t="s">
        <v>1053</v>
      </c>
      <c r="H210" s="832" t="s">
        <v>624</v>
      </c>
      <c r="I210" s="832" t="s">
        <v>2090</v>
      </c>
      <c r="J210" s="832" t="s">
        <v>2091</v>
      </c>
      <c r="K210" s="832" t="s">
        <v>2092</v>
      </c>
      <c r="L210" s="835">
        <v>184.74</v>
      </c>
      <c r="M210" s="835">
        <v>554.22</v>
      </c>
      <c r="N210" s="832">
        <v>3</v>
      </c>
      <c r="O210" s="836">
        <v>2</v>
      </c>
      <c r="P210" s="835">
        <v>184.74</v>
      </c>
      <c r="Q210" s="837">
        <v>0.33333333333333331</v>
      </c>
      <c r="R210" s="832">
        <v>1</v>
      </c>
      <c r="S210" s="837">
        <v>0.33333333333333331</v>
      </c>
      <c r="T210" s="836">
        <v>0.5</v>
      </c>
      <c r="U210" s="838">
        <v>0.25</v>
      </c>
    </row>
    <row r="211" spans="1:21" ht="14.4" customHeight="1" x14ac:dyDescent="0.3">
      <c r="A211" s="831">
        <v>50</v>
      </c>
      <c r="B211" s="832" t="s">
        <v>1928</v>
      </c>
      <c r="C211" s="832" t="s">
        <v>1933</v>
      </c>
      <c r="D211" s="833" t="s">
        <v>2996</v>
      </c>
      <c r="E211" s="834" t="s">
        <v>1941</v>
      </c>
      <c r="F211" s="832" t="s">
        <v>1929</v>
      </c>
      <c r="G211" s="832" t="s">
        <v>1053</v>
      </c>
      <c r="H211" s="832" t="s">
        <v>624</v>
      </c>
      <c r="I211" s="832" t="s">
        <v>1536</v>
      </c>
      <c r="J211" s="832" t="s">
        <v>1537</v>
      </c>
      <c r="K211" s="832" t="s">
        <v>1538</v>
      </c>
      <c r="L211" s="835">
        <v>120.61</v>
      </c>
      <c r="M211" s="835">
        <v>241.22</v>
      </c>
      <c r="N211" s="832">
        <v>2</v>
      </c>
      <c r="O211" s="836">
        <v>2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50</v>
      </c>
      <c r="B212" s="832" t="s">
        <v>1928</v>
      </c>
      <c r="C212" s="832" t="s">
        <v>1933</v>
      </c>
      <c r="D212" s="833" t="s">
        <v>2996</v>
      </c>
      <c r="E212" s="834" t="s">
        <v>1941</v>
      </c>
      <c r="F212" s="832" t="s">
        <v>1929</v>
      </c>
      <c r="G212" s="832" t="s">
        <v>2255</v>
      </c>
      <c r="H212" s="832" t="s">
        <v>624</v>
      </c>
      <c r="I212" s="832" t="s">
        <v>1798</v>
      </c>
      <c r="J212" s="832" t="s">
        <v>1060</v>
      </c>
      <c r="K212" s="832" t="s">
        <v>1799</v>
      </c>
      <c r="L212" s="835">
        <v>0</v>
      </c>
      <c r="M212" s="835">
        <v>0</v>
      </c>
      <c r="N212" s="832">
        <v>6</v>
      </c>
      <c r="O212" s="836">
        <v>2</v>
      </c>
      <c r="P212" s="835">
        <v>0</v>
      </c>
      <c r="Q212" s="837"/>
      <c r="R212" s="832">
        <v>6</v>
      </c>
      <c r="S212" s="837">
        <v>1</v>
      </c>
      <c r="T212" s="836">
        <v>2</v>
      </c>
      <c r="U212" s="838">
        <v>1</v>
      </c>
    </row>
    <row r="213" spans="1:21" ht="14.4" customHeight="1" x14ac:dyDescent="0.3">
      <c r="A213" s="831">
        <v>50</v>
      </c>
      <c r="B213" s="832" t="s">
        <v>1928</v>
      </c>
      <c r="C213" s="832" t="s">
        <v>1933</v>
      </c>
      <c r="D213" s="833" t="s">
        <v>2996</v>
      </c>
      <c r="E213" s="834" t="s">
        <v>1941</v>
      </c>
      <c r="F213" s="832" t="s">
        <v>1929</v>
      </c>
      <c r="G213" s="832" t="s">
        <v>1975</v>
      </c>
      <c r="H213" s="832" t="s">
        <v>624</v>
      </c>
      <c r="I213" s="832" t="s">
        <v>2256</v>
      </c>
      <c r="J213" s="832" t="s">
        <v>1564</v>
      </c>
      <c r="K213" s="832" t="s">
        <v>2257</v>
      </c>
      <c r="L213" s="835">
        <v>1544.99</v>
      </c>
      <c r="M213" s="835">
        <v>1544.99</v>
      </c>
      <c r="N213" s="832">
        <v>1</v>
      </c>
      <c r="O213" s="836">
        <v>1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50</v>
      </c>
      <c r="B214" s="832" t="s">
        <v>1928</v>
      </c>
      <c r="C214" s="832" t="s">
        <v>1933</v>
      </c>
      <c r="D214" s="833" t="s">
        <v>2996</v>
      </c>
      <c r="E214" s="834" t="s">
        <v>1941</v>
      </c>
      <c r="F214" s="832" t="s">
        <v>1929</v>
      </c>
      <c r="G214" s="832" t="s">
        <v>1975</v>
      </c>
      <c r="H214" s="832" t="s">
        <v>624</v>
      </c>
      <c r="I214" s="832" t="s">
        <v>2258</v>
      </c>
      <c r="J214" s="832" t="s">
        <v>1564</v>
      </c>
      <c r="K214" s="832" t="s">
        <v>2259</v>
      </c>
      <c r="L214" s="835">
        <v>1544.99</v>
      </c>
      <c r="M214" s="835">
        <v>4634.97</v>
      </c>
      <c r="N214" s="832">
        <v>3</v>
      </c>
      <c r="O214" s="836">
        <v>1</v>
      </c>
      <c r="P214" s="835">
        <v>4634.97</v>
      </c>
      <c r="Q214" s="837">
        <v>1</v>
      </c>
      <c r="R214" s="832">
        <v>3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50</v>
      </c>
      <c r="B215" s="832" t="s">
        <v>1928</v>
      </c>
      <c r="C215" s="832" t="s">
        <v>1933</v>
      </c>
      <c r="D215" s="833" t="s">
        <v>2996</v>
      </c>
      <c r="E215" s="834" t="s">
        <v>1941</v>
      </c>
      <c r="F215" s="832" t="s">
        <v>1929</v>
      </c>
      <c r="G215" s="832" t="s">
        <v>2111</v>
      </c>
      <c r="H215" s="832" t="s">
        <v>624</v>
      </c>
      <c r="I215" s="832" t="s">
        <v>1658</v>
      </c>
      <c r="J215" s="832" t="s">
        <v>1656</v>
      </c>
      <c r="K215" s="832" t="s">
        <v>1659</v>
      </c>
      <c r="L215" s="835">
        <v>218.32</v>
      </c>
      <c r="M215" s="835">
        <v>218.32</v>
      </c>
      <c r="N215" s="832">
        <v>1</v>
      </c>
      <c r="O215" s="836">
        <v>0.5</v>
      </c>
      <c r="P215" s="835">
        <v>218.32</v>
      </c>
      <c r="Q215" s="837">
        <v>1</v>
      </c>
      <c r="R215" s="832">
        <v>1</v>
      </c>
      <c r="S215" s="837">
        <v>1</v>
      </c>
      <c r="T215" s="836">
        <v>0.5</v>
      </c>
      <c r="U215" s="838">
        <v>1</v>
      </c>
    </row>
    <row r="216" spans="1:21" ht="14.4" customHeight="1" x14ac:dyDescent="0.3">
      <c r="A216" s="831">
        <v>50</v>
      </c>
      <c r="B216" s="832" t="s">
        <v>1928</v>
      </c>
      <c r="C216" s="832" t="s">
        <v>1933</v>
      </c>
      <c r="D216" s="833" t="s">
        <v>2996</v>
      </c>
      <c r="E216" s="834" t="s">
        <v>1941</v>
      </c>
      <c r="F216" s="832" t="s">
        <v>1929</v>
      </c>
      <c r="G216" s="832" t="s">
        <v>2260</v>
      </c>
      <c r="H216" s="832" t="s">
        <v>624</v>
      </c>
      <c r="I216" s="832" t="s">
        <v>2261</v>
      </c>
      <c r="J216" s="832" t="s">
        <v>2262</v>
      </c>
      <c r="K216" s="832" t="s">
        <v>2263</v>
      </c>
      <c r="L216" s="835">
        <v>165.63</v>
      </c>
      <c r="M216" s="835">
        <v>331.26</v>
      </c>
      <c r="N216" s="832">
        <v>2</v>
      </c>
      <c r="O216" s="836">
        <v>1</v>
      </c>
      <c r="P216" s="835">
        <v>165.63</v>
      </c>
      <c r="Q216" s="837">
        <v>0.5</v>
      </c>
      <c r="R216" s="832">
        <v>1</v>
      </c>
      <c r="S216" s="837">
        <v>0.5</v>
      </c>
      <c r="T216" s="836">
        <v>0.5</v>
      </c>
      <c r="U216" s="838">
        <v>0.5</v>
      </c>
    </row>
    <row r="217" spans="1:21" ht="14.4" customHeight="1" x14ac:dyDescent="0.3">
      <c r="A217" s="831">
        <v>50</v>
      </c>
      <c r="B217" s="832" t="s">
        <v>1928</v>
      </c>
      <c r="C217" s="832" t="s">
        <v>1933</v>
      </c>
      <c r="D217" s="833" t="s">
        <v>2996</v>
      </c>
      <c r="E217" s="834" t="s">
        <v>1941</v>
      </c>
      <c r="F217" s="832" t="s">
        <v>1929</v>
      </c>
      <c r="G217" s="832" t="s">
        <v>2264</v>
      </c>
      <c r="H217" s="832" t="s">
        <v>587</v>
      </c>
      <c r="I217" s="832" t="s">
        <v>2265</v>
      </c>
      <c r="J217" s="832" t="s">
        <v>2266</v>
      </c>
      <c r="K217" s="832" t="s">
        <v>2267</v>
      </c>
      <c r="L217" s="835">
        <v>83.38</v>
      </c>
      <c r="M217" s="835">
        <v>166.76</v>
      </c>
      <c r="N217" s="832">
        <v>2</v>
      </c>
      <c r="O217" s="836">
        <v>1.5</v>
      </c>
      <c r="P217" s="835">
        <v>83.38</v>
      </c>
      <c r="Q217" s="837">
        <v>0.5</v>
      </c>
      <c r="R217" s="832">
        <v>1</v>
      </c>
      <c r="S217" s="837">
        <v>0.5</v>
      </c>
      <c r="T217" s="836">
        <v>0.5</v>
      </c>
      <c r="U217" s="838">
        <v>0.33333333333333331</v>
      </c>
    </row>
    <row r="218" spans="1:21" ht="14.4" customHeight="1" x14ac:dyDescent="0.3">
      <c r="A218" s="831">
        <v>50</v>
      </c>
      <c r="B218" s="832" t="s">
        <v>1928</v>
      </c>
      <c r="C218" s="832" t="s">
        <v>1933</v>
      </c>
      <c r="D218" s="833" t="s">
        <v>2996</v>
      </c>
      <c r="E218" s="834" t="s">
        <v>1941</v>
      </c>
      <c r="F218" s="832" t="s">
        <v>1929</v>
      </c>
      <c r="G218" s="832" t="s">
        <v>2268</v>
      </c>
      <c r="H218" s="832" t="s">
        <v>624</v>
      </c>
      <c r="I218" s="832" t="s">
        <v>2269</v>
      </c>
      <c r="J218" s="832" t="s">
        <v>1703</v>
      </c>
      <c r="K218" s="832" t="s">
        <v>2270</v>
      </c>
      <c r="L218" s="835">
        <v>63.14</v>
      </c>
      <c r="M218" s="835">
        <v>63.14</v>
      </c>
      <c r="N218" s="832">
        <v>1</v>
      </c>
      <c r="O218" s="836">
        <v>0.5</v>
      </c>
      <c r="P218" s="835">
        <v>63.14</v>
      </c>
      <c r="Q218" s="837">
        <v>1</v>
      </c>
      <c r="R218" s="832">
        <v>1</v>
      </c>
      <c r="S218" s="837">
        <v>1</v>
      </c>
      <c r="T218" s="836">
        <v>0.5</v>
      </c>
      <c r="U218" s="838">
        <v>1</v>
      </c>
    </row>
    <row r="219" spans="1:21" ht="14.4" customHeight="1" x14ac:dyDescent="0.3">
      <c r="A219" s="831">
        <v>50</v>
      </c>
      <c r="B219" s="832" t="s">
        <v>1928</v>
      </c>
      <c r="C219" s="832" t="s">
        <v>1933</v>
      </c>
      <c r="D219" s="833" t="s">
        <v>2996</v>
      </c>
      <c r="E219" s="834" t="s">
        <v>1941</v>
      </c>
      <c r="F219" s="832" t="s">
        <v>1929</v>
      </c>
      <c r="G219" s="832" t="s">
        <v>2268</v>
      </c>
      <c r="H219" s="832" t="s">
        <v>624</v>
      </c>
      <c r="I219" s="832" t="s">
        <v>1705</v>
      </c>
      <c r="J219" s="832" t="s">
        <v>1700</v>
      </c>
      <c r="K219" s="832" t="s">
        <v>1704</v>
      </c>
      <c r="L219" s="835">
        <v>49.08</v>
      </c>
      <c r="M219" s="835">
        <v>49.08</v>
      </c>
      <c r="N219" s="832">
        <v>1</v>
      </c>
      <c r="O219" s="836">
        <v>0.5</v>
      </c>
      <c r="P219" s="835">
        <v>49.08</v>
      </c>
      <c r="Q219" s="837">
        <v>1</v>
      </c>
      <c r="R219" s="832">
        <v>1</v>
      </c>
      <c r="S219" s="837">
        <v>1</v>
      </c>
      <c r="T219" s="836">
        <v>0.5</v>
      </c>
      <c r="U219" s="838">
        <v>1</v>
      </c>
    </row>
    <row r="220" spans="1:21" ht="14.4" customHeight="1" x14ac:dyDescent="0.3">
      <c r="A220" s="831">
        <v>50</v>
      </c>
      <c r="B220" s="832" t="s">
        <v>1928</v>
      </c>
      <c r="C220" s="832" t="s">
        <v>1933</v>
      </c>
      <c r="D220" s="833" t="s">
        <v>2996</v>
      </c>
      <c r="E220" s="834" t="s">
        <v>1941</v>
      </c>
      <c r="F220" s="832" t="s">
        <v>1930</v>
      </c>
      <c r="G220" s="832" t="s">
        <v>2271</v>
      </c>
      <c r="H220" s="832" t="s">
        <v>587</v>
      </c>
      <c r="I220" s="832" t="s">
        <v>2272</v>
      </c>
      <c r="J220" s="832" t="s">
        <v>2273</v>
      </c>
      <c r="K220" s="832" t="s">
        <v>2274</v>
      </c>
      <c r="L220" s="835">
        <v>25</v>
      </c>
      <c r="M220" s="835">
        <v>1400</v>
      </c>
      <c r="N220" s="832">
        <v>56</v>
      </c>
      <c r="O220" s="836">
        <v>14</v>
      </c>
      <c r="P220" s="835">
        <v>1400</v>
      </c>
      <c r="Q220" s="837">
        <v>1</v>
      </c>
      <c r="R220" s="832">
        <v>56</v>
      </c>
      <c r="S220" s="837">
        <v>1</v>
      </c>
      <c r="T220" s="836">
        <v>14</v>
      </c>
      <c r="U220" s="838">
        <v>1</v>
      </c>
    </row>
    <row r="221" spans="1:21" ht="14.4" customHeight="1" x14ac:dyDescent="0.3">
      <c r="A221" s="831">
        <v>50</v>
      </c>
      <c r="B221" s="832" t="s">
        <v>1928</v>
      </c>
      <c r="C221" s="832" t="s">
        <v>1933</v>
      </c>
      <c r="D221" s="833" t="s">
        <v>2996</v>
      </c>
      <c r="E221" s="834" t="s">
        <v>1941</v>
      </c>
      <c r="F221" s="832" t="s">
        <v>1930</v>
      </c>
      <c r="G221" s="832" t="s">
        <v>2271</v>
      </c>
      <c r="H221" s="832" t="s">
        <v>587</v>
      </c>
      <c r="I221" s="832" t="s">
        <v>2275</v>
      </c>
      <c r="J221" s="832" t="s">
        <v>2273</v>
      </c>
      <c r="K221" s="832" t="s">
        <v>2276</v>
      </c>
      <c r="L221" s="835">
        <v>30</v>
      </c>
      <c r="M221" s="835">
        <v>1830</v>
      </c>
      <c r="N221" s="832">
        <v>61</v>
      </c>
      <c r="O221" s="836">
        <v>16</v>
      </c>
      <c r="P221" s="835">
        <v>1590</v>
      </c>
      <c r="Q221" s="837">
        <v>0.86885245901639341</v>
      </c>
      <c r="R221" s="832">
        <v>53</v>
      </c>
      <c r="S221" s="837">
        <v>0.86885245901639341</v>
      </c>
      <c r="T221" s="836">
        <v>14</v>
      </c>
      <c r="U221" s="838">
        <v>0.875</v>
      </c>
    </row>
    <row r="222" spans="1:21" ht="14.4" customHeight="1" x14ac:dyDescent="0.3">
      <c r="A222" s="831">
        <v>50</v>
      </c>
      <c r="B222" s="832" t="s">
        <v>1928</v>
      </c>
      <c r="C222" s="832" t="s">
        <v>1933</v>
      </c>
      <c r="D222" s="833" t="s">
        <v>2996</v>
      </c>
      <c r="E222" s="834" t="s">
        <v>1941</v>
      </c>
      <c r="F222" s="832" t="s">
        <v>1930</v>
      </c>
      <c r="G222" s="832" t="s">
        <v>2277</v>
      </c>
      <c r="H222" s="832" t="s">
        <v>587</v>
      </c>
      <c r="I222" s="832" t="s">
        <v>2278</v>
      </c>
      <c r="J222" s="832" t="s">
        <v>2279</v>
      </c>
      <c r="K222" s="832" t="s">
        <v>2280</v>
      </c>
      <c r="L222" s="835">
        <v>378.48</v>
      </c>
      <c r="M222" s="835">
        <v>8705.0399999999954</v>
      </c>
      <c r="N222" s="832">
        <v>23</v>
      </c>
      <c r="O222" s="836">
        <v>23</v>
      </c>
      <c r="P222" s="835">
        <v>8326.5599999999959</v>
      </c>
      <c r="Q222" s="837">
        <v>0.95652173913043481</v>
      </c>
      <c r="R222" s="832">
        <v>22</v>
      </c>
      <c r="S222" s="837">
        <v>0.95652173913043481</v>
      </c>
      <c r="T222" s="836">
        <v>22</v>
      </c>
      <c r="U222" s="838">
        <v>0.95652173913043481</v>
      </c>
    </row>
    <row r="223" spans="1:21" ht="14.4" customHeight="1" x14ac:dyDescent="0.3">
      <c r="A223" s="831">
        <v>50</v>
      </c>
      <c r="B223" s="832" t="s">
        <v>1928</v>
      </c>
      <c r="C223" s="832" t="s">
        <v>1933</v>
      </c>
      <c r="D223" s="833" t="s">
        <v>2996</v>
      </c>
      <c r="E223" s="834" t="s">
        <v>1941</v>
      </c>
      <c r="F223" s="832" t="s">
        <v>1930</v>
      </c>
      <c r="G223" s="832" t="s">
        <v>2277</v>
      </c>
      <c r="H223" s="832" t="s">
        <v>587</v>
      </c>
      <c r="I223" s="832" t="s">
        <v>2281</v>
      </c>
      <c r="J223" s="832" t="s">
        <v>2282</v>
      </c>
      <c r="K223" s="832" t="s">
        <v>2283</v>
      </c>
      <c r="L223" s="835">
        <v>378.48</v>
      </c>
      <c r="M223" s="835">
        <v>6055.6799999999985</v>
      </c>
      <c r="N223" s="832">
        <v>16</v>
      </c>
      <c r="O223" s="836">
        <v>16</v>
      </c>
      <c r="P223" s="835">
        <v>6055.6799999999985</v>
      </c>
      <c r="Q223" s="837">
        <v>1</v>
      </c>
      <c r="R223" s="832">
        <v>16</v>
      </c>
      <c r="S223" s="837">
        <v>1</v>
      </c>
      <c r="T223" s="836">
        <v>16</v>
      </c>
      <c r="U223" s="838">
        <v>1</v>
      </c>
    </row>
    <row r="224" spans="1:21" ht="14.4" customHeight="1" x14ac:dyDescent="0.3">
      <c r="A224" s="831">
        <v>50</v>
      </c>
      <c r="B224" s="832" t="s">
        <v>1928</v>
      </c>
      <c r="C224" s="832" t="s">
        <v>1933</v>
      </c>
      <c r="D224" s="833" t="s">
        <v>2996</v>
      </c>
      <c r="E224" s="834" t="s">
        <v>1943</v>
      </c>
      <c r="F224" s="832" t="s">
        <v>1929</v>
      </c>
      <c r="G224" s="832" t="s">
        <v>1953</v>
      </c>
      <c r="H224" s="832" t="s">
        <v>624</v>
      </c>
      <c r="I224" s="832" t="s">
        <v>1571</v>
      </c>
      <c r="J224" s="832" t="s">
        <v>721</v>
      </c>
      <c r="K224" s="832" t="s">
        <v>1572</v>
      </c>
      <c r="L224" s="835">
        <v>72</v>
      </c>
      <c r="M224" s="835">
        <v>288</v>
      </c>
      <c r="N224" s="832">
        <v>4</v>
      </c>
      <c r="O224" s="836">
        <v>2.5</v>
      </c>
      <c r="P224" s="835">
        <v>72</v>
      </c>
      <c r="Q224" s="837">
        <v>0.25</v>
      </c>
      <c r="R224" s="832">
        <v>1</v>
      </c>
      <c r="S224" s="837">
        <v>0.25</v>
      </c>
      <c r="T224" s="836">
        <v>0.5</v>
      </c>
      <c r="U224" s="838">
        <v>0.2</v>
      </c>
    </row>
    <row r="225" spans="1:21" ht="14.4" customHeight="1" x14ac:dyDescent="0.3">
      <c r="A225" s="831">
        <v>50</v>
      </c>
      <c r="B225" s="832" t="s">
        <v>1928</v>
      </c>
      <c r="C225" s="832" t="s">
        <v>1933</v>
      </c>
      <c r="D225" s="833" t="s">
        <v>2996</v>
      </c>
      <c r="E225" s="834" t="s">
        <v>1943</v>
      </c>
      <c r="F225" s="832" t="s">
        <v>1929</v>
      </c>
      <c r="G225" s="832" t="s">
        <v>1953</v>
      </c>
      <c r="H225" s="832" t="s">
        <v>624</v>
      </c>
      <c r="I225" s="832" t="s">
        <v>1571</v>
      </c>
      <c r="J225" s="832" t="s">
        <v>721</v>
      </c>
      <c r="K225" s="832" t="s">
        <v>1572</v>
      </c>
      <c r="L225" s="835">
        <v>80.010000000000005</v>
      </c>
      <c r="M225" s="835">
        <v>80.010000000000005</v>
      </c>
      <c r="N225" s="832">
        <v>1</v>
      </c>
      <c r="O225" s="836">
        <v>0.5</v>
      </c>
      <c r="P225" s="835">
        <v>80.010000000000005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" customHeight="1" x14ac:dyDescent="0.3">
      <c r="A226" s="831">
        <v>50</v>
      </c>
      <c r="B226" s="832" t="s">
        <v>1928</v>
      </c>
      <c r="C226" s="832" t="s">
        <v>1933</v>
      </c>
      <c r="D226" s="833" t="s">
        <v>2996</v>
      </c>
      <c r="E226" s="834" t="s">
        <v>1943</v>
      </c>
      <c r="F226" s="832" t="s">
        <v>1929</v>
      </c>
      <c r="G226" s="832" t="s">
        <v>1991</v>
      </c>
      <c r="H226" s="832" t="s">
        <v>624</v>
      </c>
      <c r="I226" s="832" t="s">
        <v>2284</v>
      </c>
      <c r="J226" s="832" t="s">
        <v>1626</v>
      </c>
      <c r="K226" s="832" t="s">
        <v>1974</v>
      </c>
      <c r="L226" s="835">
        <v>93.27</v>
      </c>
      <c r="M226" s="835">
        <v>93.27</v>
      </c>
      <c r="N226" s="832">
        <v>1</v>
      </c>
      <c r="O226" s="836">
        <v>0.5</v>
      </c>
      <c r="P226" s="835">
        <v>93.27</v>
      </c>
      <c r="Q226" s="837">
        <v>1</v>
      </c>
      <c r="R226" s="832">
        <v>1</v>
      </c>
      <c r="S226" s="837">
        <v>1</v>
      </c>
      <c r="T226" s="836">
        <v>0.5</v>
      </c>
      <c r="U226" s="838">
        <v>1</v>
      </c>
    </row>
    <row r="227" spans="1:21" ht="14.4" customHeight="1" x14ac:dyDescent="0.3">
      <c r="A227" s="831">
        <v>50</v>
      </c>
      <c r="B227" s="832" t="s">
        <v>1928</v>
      </c>
      <c r="C227" s="832" t="s">
        <v>1933</v>
      </c>
      <c r="D227" s="833" t="s">
        <v>2996</v>
      </c>
      <c r="E227" s="834" t="s">
        <v>1943</v>
      </c>
      <c r="F227" s="832" t="s">
        <v>1929</v>
      </c>
      <c r="G227" s="832" t="s">
        <v>1991</v>
      </c>
      <c r="H227" s="832" t="s">
        <v>624</v>
      </c>
      <c r="I227" s="832" t="s">
        <v>1628</v>
      </c>
      <c r="J227" s="832" t="s">
        <v>1626</v>
      </c>
      <c r="K227" s="832" t="s">
        <v>1629</v>
      </c>
      <c r="L227" s="835">
        <v>62.18</v>
      </c>
      <c r="M227" s="835">
        <v>62.18</v>
      </c>
      <c r="N227" s="832">
        <v>1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50</v>
      </c>
      <c r="B228" s="832" t="s">
        <v>1928</v>
      </c>
      <c r="C228" s="832" t="s">
        <v>1933</v>
      </c>
      <c r="D228" s="833" t="s">
        <v>2996</v>
      </c>
      <c r="E228" s="834" t="s">
        <v>1943</v>
      </c>
      <c r="F228" s="832" t="s">
        <v>1929</v>
      </c>
      <c r="G228" s="832" t="s">
        <v>1954</v>
      </c>
      <c r="H228" s="832" t="s">
        <v>624</v>
      </c>
      <c r="I228" s="832" t="s">
        <v>1676</v>
      </c>
      <c r="J228" s="832" t="s">
        <v>1677</v>
      </c>
      <c r="K228" s="832" t="s">
        <v>1678</v>
      </c>
      <c r="L228" s="835">
        <v>278.63</v>
      </c>
      <c r="M228" s="835">
        <v>1671.78</v>
      </c>
      <c r="N228" s="832">
        <v>6</v>
      </c>
      <c r="O228" s="836">
        <v>3</v>
      </c>
      <c r="P228" s="835">
        <v>1114.52</v>
      </c>
      <c r="Q228" s="837">
        <v>0.66666666666666663</v>
      </c>
      <c r="R228" s="832">
        <v>4</v>
      </c>
      <c r="S228" s="837">
        <v>0.66666666666666663</v>
      </c>
      <c r="T228" s="836">
        <v>2</v>
      </c>
      <c r="U228" s="838">
        <v>0.66666666666666663</v>
      </c>
    </row>
    <row r="229" spans="1:21" ht="14.4" customHeight="1" x14ac:dyDescent="0.3">
      <c r="A229" s="831">
        <v>50</v>
      </c>
      <c r="B229" s="832" t="s">
        <v>1928</v>
      </c>
      <c r="C229" s="832" t="s">
        <v>1933</v>
      </c>
      <c r="D229" s="833" t="s">
        <v>2996</v>
      </c>
      <c r="E229" s="834" t="s">
        <v>1943</v>
      </c>
      <c r="F229" s="832" t="s">
        <v>1929</v>
      </c>
      <c r="G229" s="832" t="s">
        <v>1954</v>
      </c>
      <c r="H229" s="832" t="s">
        <v>587</v>
      </c>
      <c r="I229" s="832" t="s">
        <v>2107</v>
      </c>
      <c r="J229" s="832" t="s">
        <v>1677</v>
      </c>
      <c r="K229" s="832" t="s">
        <v>1689</v>
      </c>
      <c r="L229" s="835">
        <v>392.41</v>
      </c>
      <c r="M229" s="835">
        <v>392.41</v>
      </c>
      <c r="N229" s="832">
        <v>1</v>
      </c>
      <c r="O229" s="836">
        <v>0.5</v>
      </c>
      <c r="P229" s="835"/>
      <c r="Q229" s="837">
        <v>0</v>
      </c>
      <c r="R229" s="832"/>
      <c r="S229" s="837">
        <v>0</v>
      </c>
      <c r="T229" s="836"/>
      <c r="U229" s="838">
        <v>0</v>
      </c>
    </row>
    <row r="230" spans="1:21" ht="14.4" customHeight="1" x14ac:dyDescent="0.3">
      <c r="A230" s="831">
        <v>50</v>
      </c>
      <c r="B230" s="832" t="s">
        <v>1928</v>
      </c>
      <c r="C230" s="832" t="s">
        <v>1933</v>
      </c>
      <c r="D230" s="833" t="s">
        <v>2996</v>
      </c>
      <c r="E230" s="834" t="s">
        <v>1943</v>
      </c>
      <c r="F230" s="832" t="s">
        <v>1929</v>
      </c>
      <c r="G230" s="832" t="s">
        <v>1954</v>
      </c>
      <c r="H230" s="832" t="s">
        <v>587</v>
      </c>
      <c r="I230" s="832" t="s">
        <v>2129</v>
      </c>
      <c r="J230" s="832" t="s">
        <v>2130</v>
      </c>
      <c r="K230" s="832" t="s">
        <v>2131</v>
      </c>
      <c r="L230" s="835">
        <v>279.52999999999997</v>
      </c>
      <c r="M230" s="835">
        <v>279.52999999999997</v>
      </c>
      <c r="N230" s="832">
        <v>1</v>
      </c>
      <c r="O230" s="836">
        <v>0.5</v>
      </c>
      <c r="P230" s="835">
        <v>279.52999999999997</v>
      </c>
      <c r="Q230" s="837">
        <v>1</v>
      </c>
      <c r="R230" s="832">
        <v>1</v>
      </c>
      <c r="S230" s="837">
        <v>1</v>
      </c>
      <c r="T230" s="836">
        <v>0.5</v>
      </c>
      <c r="U230" s="838">
        <v>1</v>
      </c>
    </row>
    <row r="231" spans="1:21" ht="14.4" customHeight="1" x14ac:dyDescent="0.3">
      <c r="A231" s="831">
        <v>50</v>
      </c>
      <c r="B231" s="832" t="s">
        <v>1928</v>
      </c>
      <c r="C231" s="832" t="s">
        <v>1933</v>
      </c>
      <c r="D231" s="833" t="s">
        <v>2996</v>
      </c>
      <c r="E231" s="834" t="s">
        <v>1943</v>
      </c>
      <c r="F231" s="832" t="s">
        <v>1929</v>
      </c>
      <c r="G231" s="832" t="s">
        <v>1956</v>
      </c>
      <c r="H231" s="832" t="s">
        <v>587</v>
      </c>
      <c r="I231" s="832" t="s">
        <v>1957</v>
      </c>
      <c r="J231" s="832" t="s">
        <v>1958</v>
      </c>
      <c r="K231" s="832" t="s">
        <v>1959</v>
      </c>
      <c r="L231" s="835">
        <v>105.32</v>
      </c>
      <c r="M231" s="835">
        <v>105.32</v>
      </c>
      <c r="N231" s="832">
        <v>1</v>
      </c>
      <c r="O231" s="836">
        <v>0.5</v>
      </c>
      <c r="P231" s="835">
        <v>105.32</v>
      </c>
      <c r="Q231" s="837">
        <v>1</v>
      </c>
      <c r="R231" s="832">
        <v>1</v>
      </c>
      <c r="S231" s="837">
        <v>1</v>
      </c>
      <c r="T231" s="836">
        <v>0.5</v>
      </c>
      <c r="U231" s="838">
        <v>1</v>
      </c>
    </row>
    <row r="232" spans="1:21" ht="14.4" customHeight="1" x14ac:dyDescent="0.3">
      <c r="A232" s="831">
        <v>50</v>
      </c>
      <c r="B232" s="832" t="s">
        <v>1928</v>
      </c>
      <c r="C232" s="832" t="s">
        <v>1933</v>
      </c>
      <c r="D232" s="833" t="s">
        <v>2996</v>
      </c>
      <c r="E232" s="834" t="s">
        <v>1943</v>
      </c>
      <c r="F232" s="832" t="s">
        <v>1929</v>
      </c>
      <c r="G232" s="832" t="s">
        <v>1956</v>
      </c>
      <c r="H232" s="832" t="s">
        <v>587</v>
      </c>
      <c r="I232" s="832" t="s">
        <v>2285</v>
      </c>
      <c r="J232" s="832" t="s">
        <v>1961</v>
      </c>
      <c r="K232" s="832" t="s">
        <v>2286</v>
      </c>
      <c r="L232" s="835">
        <v>210.66</v>
      </c>
      <c r="M232" s="835">
        <v>210.66</v>
      </c>
      <c r="N232" s="832">
        <v>1</v>
      </c>
      <c r="O232" s="836">
        <v>0.5</v>
      </c>
      <c r="P232" s="835">
        <v>210.66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" customHeight="1" x14ac:dyDescent="0.3">
      <c r="A233" s="831">
        <v>50</v>
      </c>
      <c r="B233" s="832" t="s">
        <v>1928</v>
      </c>
      <c r="C233" s="832" t="s">
        <v>1933</v>
      </c>
      <c r="D233" s="833" t="s">
        <v>2996</v>
      </c>
      <c r="E233" s="834" t="s">
        <v>1943</v>
      </c>
      <c r="F233" s="832" t="s">
        <v>1929</v>
      </c>
      <c r="G233" s="832" t="s">
        <v>1956</v>
      </c>
      <c r="H233" s="832" t="s">
        <v>587</v>
      </c>
      <c r="I233" s="832" t="s">
        <v>2287</v>
      </c>
      <c r="J233" s="832" t="s">
        <v>2288</v>
      </c>
      <c r="K233" s="832" t="s">
        <v>2289</v>
      </c>
      <c r="L233" s="835">
        <v>16.38</v>
      </c>
      <c r="M233" s="835">
        <v>16.38</v>
      </c>
      <c r="N233" s="832">
        <v>1</v>
      </c>
      <c r="O233" s="836">
        <v>0.5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50</v>
      </c>
      <c r="B234" s="832" t="s">
        <v>1928</v>
      </c>
      <c r="C234" s="832" t="s">
        <v>1933</v>
      </c>
      <c r="D234" s="833" t="s">
        <v>2996</v>
      </c>
      <c r="E234" s="834" t="s">
        <v>1943</v>
      </c>
      <c r="F234" s="832" t="s">
        <v>1929</v>
      </c>
      <c r="G234" s="832" t="s">
        <v>1956</v>
      </c>
      <c r="H234" s="832" t="s">
        <v>587</v>
      </c>
      <c r="I234" s="832" t="s">
        <v>2000</v>
      </c>
      <c r="J234" s="832" t="s">
        <v>1958</v>
      </c>
      <c r="K234" s="832" t="s">
        <v>1849</v>
      </c>
      <c r="L234" s="835">
        <v>35.11</v>
      </c>
      <c r="M234" s="835">
        <v>35.11</v>
      </c>
      <c r="N234" s="832">
        <v>1</v>
      </c>
      <c r="O234" s="836">
        <v>0.5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1928</v>
      </c>
      <c r="C235" s="832" t="s">
        <v>1933</v>
      </c>
      <c r="D235" s="833" t="s">
        <v>2996</v>
      </c>
      <c r="E235" s="834" t="s">
        <v>1943</v>
      </c>
      <c r="F235" s="832" t="s">
        <v>1929</v>
      </c>
      <c r="G235" s="832" t="s">
        <v>1956</v>
      </c>
      <c r="H235" s="832" t="s">
        <v>587</v>
      </c>
      <c r="I235" s="832" t="s">
        <v>1960</v>
      </c>
      <c r="J235" s="832" t="s">
        <v>1961</v>
      </c>
      <c r="K235" s="832" t="s">
        <v>681</v>
      </c>
      <c r="L235" s="835">
        <v>70.23</v>
      </c>
      <c r="M235" s="835">
        <v>140.46</v>
      </c>
      <c r="N235" s="832">
        <v>2</v>
      </c>
      <c r="O235" s="836">
        <v>1.5</v>
      </c>
      <c r="P235" s="835">
        <v>70.23</v>
      </c>
      <c r="Q235" s="837">
        <v>0.5</v>
      </c>
      <c r="R235" s="832">
        <v>1</v>
      </c>
      <c r="S235" s="837">
        <v>0.5</v>
      </c>
      <c r="T235" s="836">
        <v>0.5</v>
      </c>
      <c r="U235" s="838">
        <v>0.33333333333333331</v>
      </c>
    </row>
    <row r="236" spans="1:21" ht="14.4" customHeight="1" x14ac:dyDescent="0.3">
      <c r="A236" s="831">
        <v>50</v>
      </c>
      <c r="B236" s="832" t="s">
        <v>1928</v>
      </c>
      <c r="C236" s="832" t="s">
        <v>1933</v>
      </c>
      <c r="D236" s="833" t="s">
        <v>2996</v>
      </c>
      <c r="E236" s="834" t="s">
        <v>1943</v>
      </c>
      <c r="F236" s="832" t="s">
        <v>1929</v>
      </c>
      <c r="G236" s="832" t="s">
        <v>1956</v>
      </c>
      <c r="H236" s="832" t="s">
        <v>587</v>
      </c>
      <c r="I236" s="832" t="s">
        <v>2096</v>
      </c>
      <c r="J236" s="832" t="s">
        <v>2097</v>
      </c>
      <c r="K236" s="832" t="s">
        <v>1849</v>
      </c>
      <c r="L236" s="835">
        <v>35.11</v>
      </c>
      <c r="M236" s="835">
        <v>35.11</v>
      </c>
      <c r="N236" s="832">
        <v>1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50</v>
      </c>
      <c r="B237" s="832" t="s">
        <v>1928</v>
      </c>
      <c r="C237" s="832" t="s">
        <v>1933</v>
      </c>
      <c r="D237" s="833" t="s">
        <v>2996</v>
      </c>
      <c r="E237" s="834" t="s">
        <v>1943</v>
      </c>
      <c r="F237" s="832" t="s">
        <v>1929</v>
      </c>
      <c r="G237" s="832" t="s">
        <v>1956</v>
      </c>
      <c r="H237" s="832" t="s">
        <v>624</v>
      </c>
      <c r="I237" s="832" t="s">
        <v>1613</v>
      </c>
      <c r="J237" s="832" t="s">
        <v>680</v>
      </c>
      <c r="K237" s="832" t="s">
        <v>1614</v>
      </c>
      <c r="L237" s="835">
        <v>117.03</v>
      </c>
      <c r="M237" s="835">
        <v>117.03</v>
      </c>
      <c r="N237" s="832">
        <v>1</v>
      </c>
      <c r="O237" s="836">
        <v>1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50</v>
      </c>
      <c r="B238" s="832" t="s">
        <v>1928</v>
      </c>
      <c r="C238" s="832" t="s">
        <v>1933</v>
      </c>
      <c r="D238" s="833" t="s">
        <v>2996</v>
      </c>
      <c r="E238" s="834" t="s">
        <v>1943</v>
      </c>
      <c r="F238" s="832" t="s">
        <v>1929</v>
      </c>
      <c r="G238" s="832" t="s">
        <v>1956</v>
      </c>
      <c r="H238" s="832" t="s">
        <v>624</v>
      </c>
      <c r="I238" s="832" t="s">
        <v>2068</v>
      </c>
      <c r="J238" s="832" t="s">
        <v>680</v>
      </c>
      <c r="K238" s="832" t="s">
        <v>2069</v>
      </c>
      <c r="L238" s="835">
        <v>17.559999999999999</v>
      </c>
      <c r="M238" s="835">
        <v>17.559999999999999</v>
      </c>
      <c r="N238" s="832">
        <v>1</v>
      </c>
      <c r="O238" s="836">
        <v>0.5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50</v>
      </c>
      <c r="B239" s="832" t="s">
        <v>1928</v>
      </c>
      <c r="C239" s="832" t="s">
        <v>1933</v>
      </c>
      <c r="D239" s="833" t="s">
        <v>2996</v>
      </c>
      <c r="E239" s="834" t="s">
        <v>1943</v>
      </c>
      <c r="F239" s="832" t="s">
        <v>1929</v>
      </c>
      <c r="G239" s="832" t="s">
        <v>2290</v>
      </c>
      <c r="H239" s="832" t="s">
        <v>587</v>
      </c>
      <c r="I239" s="832" t="s">
        <v>2291</v>
      </c>
      <c r="J239" s="832" t="s">
        <v>2292</v>
      </c>
      <c r="K239" s="832" t="s">
        <v>2293</v>
      </c>
      <c r="L239" s="835">
        <v>78.33</v>
      </c>
      <c r="M239" s="835">
        <v>78.33</v>
      </c>
      <c r="N239" s="832">
        <v>1</v>
      </c>
      <c r="O239" s="836">
        <v>1</v>
      </c>
      <c r="P239" s="835">
        <v>78.33</v>
      </c>
      <c r="Q239" s="837">
        <v>1</v>
      </c>
      <c r="R239" s="832">
        <v>1</v>
      </c>
      <c r="S239" s="837">
        <v>1</v>
      </c>
      <c r="T239" s="836">
        <v>1</v>
      </c>
      <c r="U239" s="838">
        <v>1</v>
      </c>
    </row>
    <row r="240" spans="1:21" ht="14.4" customHeight="1" x14ac:dyDescent="0.3">
      <c r="A240" s="831">
        <v>50</v>
      </c>
      <c r="B240" s="832" t="s">
        <v>1928</v>
      </c>
      <c r="C240" s="832" t="s">
        <v>1933</v>
      </c>
      <c r="D240" s="833" t="s">
        <v>2996</v>
      </c>
      <c r="E240" s="834" t="s">
        <v>1943</v>
      </c>
      <c r="F240" s="832" t="s">
        <v>1929</v>
      </c>
      <c r="G240" s="832" t="s">
        <v>2149</v>
      </c>
      <c r="H240" s="832" t="s">
        <v>587</v>
      </c>
      <c r="I240" s="832" t="s">
        <v>2294</v>
      </c>
      <c r="J240" s="832" t="s">
        <v>2295</v>
      </c>
      <c r="K240" s="832" t="s">
        <v>1792</v>
      </c>
      <c r="L240" s="835">
        <v>47.46</v>
      </c>
      <c r="M240" s="835">
        <v>47.46</v>
      </c>
      <c r="N240" s="832">
        <v>1</v>
      </c>
      <c r="O240" s="836">
        <v>0.5</v>
      </c>
      <c r="P240" s="835">
        <v>47.46</v>
      </c>
      <c r="Q240" s="837">
        <v>1</v>
      </c>
      <c r="R240" s="832">
        <v>1</v>
      </c>
      <c r="S240" s="837">
        <v>1</v>
      </c>
      <c r="T240" s="836">
        <v>0.5</v>
      </c>
      <c r="U240" s="838">
        <v>1</v>
      </c>
    </row>
    <row r="241" spans="1:21" ht="14.4" customHeight="1" x14ac:dyDescent="0.3">
      <c r="A241" s="831">
        <v>50</v>
      </c>
      <c r="B241" s="832" t="s">
        <v>1928</v>
      </c>
      <c r="C241" s="832" t="s">
        <v>1933</v>
      </c>
      <c r="D241" s="833" t="s">
        <v>2996</v>
      </c>
      <c r="E241" s="834" t="s">
        <v>1943</v>
      </c>
      <c r="F241" s="832" t="s">
        <v>1929</v>
      </c>
      <c r="G241" s="832" t="s">
        <v>2007</v>
      </c>
      <c r="H241" s="832" t="s">
        <v>587</v>
      </c>
      <c r="I241" s="832" t="s">
        <v>1844</v>
      </c>
      <c r="J241" s="832" t="s">
        <v>1240</v>
      </c>
      <c r="K241" s="832" t="s">
        <v>1845</v>
      </c>
      <c r="L241" s="835">
        <v>42.51</v>
      </c>
      <c r="M241" s="835">
        <v>170.04</v>
      </c>
      <c r="N241" s="832">
        <v>4</v>
      </c>
      <c r="O241" s="836">
        <v>2</v>
      </c>
      <c r="P241" s="835">
        <v>85.02</v>
      </c>
      <c r="Q241" s="837">
        <v>0.5</v>
      </c>
      <c r="R241" s="832">
        <v>2</v>
      </c>
      <c r="S241" s="837">
        <v>0.5</v>
      </c>
      <c r="T241" s="836">
        <v>1</v>
      </c>
      <c r="U241" s="838">
        <v>0.5</v>
      </c>
    </row>
    <row r="242" spans="1:21" ht="14.4" customHeight="1" x14ac:dyDescent="0.3">
      <c r="A242" s="831">
        <v>50</v>
      </c>
      <c r="B242" s="832" t="s">
        <v>1928</v>
      </c>
      <c r="C242" s="832" t="s">
        <v>1933</v>
      </c>
      <c r="D242" s="833" t="s">
        <v>2996</v>
      </c>
      <c r="E242" s="834" t="s">
        <v>1943</v>
      </c>
      <c r="F242" s="832" t="s">
        <v>1929</v>
      </c>
      <c r="G242" s="832" t="s">
        <v>2073</v>
      </c>
      <c r="H242" s="832" t="s">
        <v>587</v>
      </c>
      <c r="I242" s="832" t="s">
        <v>2074</v>
      </c>
      <c r="J242" s="832" t="s">
        <v>2075</v>
      </c>
      <c r="K242" s="832" t="s">
        <v>2076</v>
      </c>
      <c r="L242" s="835">
        <v>84.39</v>
      </c>
      <c r="M242" s="835">
        <v>168.78</v>
      </c>
      <c r="N242" s="832">
        <v>2</v>
      </c>
      <c r="O242" s="836">
        <v>1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50</v>
      </c>
      <c r="B243" s="832" t="s">
        <v>1928</v>
      </c>
      <c r="C243" s="832" t="s">
        <v>1933</v>
      </c>
      <c r="D243" s="833" t="s">
        <v>2996</v>
      </c>
      <c r="E243" s="834" t="s">
        <v>1943</v>
      </c>
      <c r="F243" s="832" t="s">
        <v>1929</v>
      </c>
      <c r="G243" s="832" t="s">
        <v>2015</v>
      </c>
      <c r="H243" s="832" t="s">
        <v>587</v>
      </c>
      <c r="I243" s="832" t="s">
        <v>2016</v>
      </c>
      <c r="J243" s="832" t="s">
        <v>870</v>
      </c>
      <c r="K243" s="832" t="s">
        <v>2017</v>
      </c>
      <c r="L243" s="835">
        <v>45.03</v>
      </c>
      <c r="M243" s="835">
        <v>90.06</v>
      </c>
      <c r="N243" s="832">
        <v>2</v>
      </c>
      <c r="O243" s="836">
        <v>1</v>
      </c>
      <c r="P243" s="835">
        <v>45.03</v>
      </c>
      <c r="Q243" s="837">
        <v>0.5</v>
      </c>
      <c r="R243" s="832">
        <v>1</v>
      </c>
      <c r="S243" s="837">
        <v>0.5</v>
      </c>
      <c r="T243" s="836">
        <v>0.5</v>
      </c>
      <c r="U243" s="838">
        <v>0.5</v>
      </c>
    </row>
    <row r="244" spans="1:21" ht="14.4" customHeight="1" x14ac:dyDescent="0.3">
      <c r="A244" s="831">
        <v>50</v>
      </c>
      <c r="B244" s="832" t="s">
        <v>1928</v>
      </c>
      <c r="C244" s="832" t="s">
        <v>1933</v>
      </c>
      <c r="D244" s="833" t="s">
        <v>2996</v>
      </c>
      <c r="E244" s="834" t="s">
        <v>1943</v>
      </c>
      <c r="F244" s="832" t="s">
        <v>1929</v>
      </c>
      <c r="G244" s="832" t="s">
        <v>1982</v>
      </c>
      <c r="H244" s="832" t="s">
        <v>587</v>
      </c>
      <c r="I244" s="832" t="s">
        <v>1983</v>
      </c>
      <c r="J244" s="832" t="s">
        <v>1129</v>
      </c>
      <c r="K244" s="832" t="s">
        <v>1984</v>
      </c>
      <c r="L244" s="835">
        <v>98.75</v>
      </c>
      <c r="M244" s="835">
        <v>98.75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50</v>
      </c>
      <c r="B245" s="832" t="s">
        <v>1928</v>
      </c>
      <c r="C245" s="832" t="s">
        <v>1933</v>
      </c>
      <c r="D245" s="833" t="s">
        <v>2996</v>
      </c>
      <c r="E245" s="834" t="s">
        <v>1943</v>
      </c>
      <c r="F245" s="832" t="s">
        <v>1929</v>
      </c>
      <c r="G245" s="832" t="s">
        <v>1962</v>
      </c>
      <c r="H245" s="832" t="s">
        <v>587</v>
      </c>
      <c r="I245" s="832" t="s">
        <v>2114</v>
      </c>
      <c r="J245" s="832" t="s">
        <v>2115</v>
      </c>
      <c r="K245" s="832" t="s">
        <v>2116</v>
      </c>
      <c r="L245" s="835">
        <v>300.33</v>
      </c>
      <c r="M245" s="835">
        <v>300.33</v>
      </c>
      <c r="N245" s="832">
        <v>1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50</v>
      </c>
      <c r="B246" s="832" t="s">
        <v>1928</v>
      </c>
      <c r="C246" s="832" t="s">
        <v>1933</v>
      </c>
      <c r="D246" s="833" t="s">
        <v>2996</v>
      </c>
      <c r="E246" s="834" t="s">
        <v>1943</v>
      </c>
      <c r="F246" s="832" t="s">
        <v>1929</v>
      </c>
      <c r="G246" s="832" t="s">
        <v>1962</v>
      </c>
      <c r="H246" s="832" t="s">
        <v>624</v>
      </c>
      <c r="I246" s="832" t="s">
        <v>1560</v>
      </c>
      <c r="J246" s="832" t="s">
        <v>1558</v>
      </c>
      <c r="K246" s="832" t="s">
        <v>1561</v>
      </c>
      <c r="L246" s="835">
        <v>186.87</v>
      </c>
      <c r="M246" s="835">
        <v>186.87</v>
      </c>
      <c r="N246" s="832">
        <v>1</v>
      </c>
      <c r="O246" s="836">
        <v>0.5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50</v>
      </c>
      <c r="B247" s="832" t="s">
        <v>1928</v>
      </c>
      <c r="C247" s="832" t="s">
        <v>1933</v>
      </c>
      <c r="D247" s="833" t="s">
        <v>2996</v>
      </c>
      <c r="E247" s="834" t="s">
        <v>1943</v>
      </c>
      <c r="F247" s="832" t="s">
        <v>1929</v>
      </c>
      <c r="G247" s="832" t="s">
        <v>2296</v>
      </c>
      <c r="H247" s="832" t="s">
        <v>587</v>
      </c>
      <c r="I247" s="832" t="s">
        <v>2297</v>
      </c>
      <c r="J247" s="832" t="s">
        <v>2298</v>
      </c>
      <c r="K247" s="832" t="s">
        <v>2299</v>
      </c>
      <c r="L247" s="835">
        <v>73.989999999999995</v>
      </c>
      <c r="M247" s="835">
        <v>73.989999999999995</v>
      </c>
      <c r="N247" s="832">
        <v>1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50</v>
      </c>
      <c r="B248" s="832" t="s">
        <v>1928</v>
      </c>
      <c r="C248" s="832" t="s">
        <v>1933</v>
      </c>
      <c r="D248" s="833" t="s">
        <v>2996</v>
      </c>
      <c r="E248" s="834" t="s">
        <v>1943</v>
      </c>
      <c r="F248" s="832" t="s">
        <v>1929</v>
      </c>
      <c r="G248" s="832" t="s">
        <v>1963</v>
      </c>
      <c r="H248" s="832" t="s">
        <v>587</v>
      </c>
      <c r="I248" s="832" t="s">
        <v>2100</v>
      </c>
      <c r="J248" s="832" t="s">
        <v>2078</v>
      </c>
      <c r="K248" s="832" t="s">
        <v>2101</v>
      </c>
      <c r="L248" s="835">
        <v>29.31</v>
      </c>
      <c r="M248" s="835">
        <v>29.31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50</v>
      </c>
      <c r="B249" s="832" t="s">
        <v>1928</v>
      </c>
      <c r="C249" s="832" t="s">
        <v>1933</v>
      </c>
      <c r="D249" s="833" t="s">
        <v>2996</v>
      </c>
      <c r="E249" s="834" t="s">
        <v>1943</v>
      </c>
      <c r="F249" s="832" t="s">
        <v>1929</v>
      </c>
      <c r="G249" s="832" t="s">
        <v>1963</v>
      </c>
      <c r="H249" s="832" t="s">
        <v>587</v>
      </c>
      <c r="I249" s="832" t="s">
        <v>2102</v>
      </c>
      <c r="J249" s="832" t="s">
        <v>2103</v>
      </c>
      <c r="K249" s="832" t="s">
        <v>2104</v>
      </c>
      <c r="L249" s="835">
        <v>0</v>
      </c>
      <c r="M249" s="835">
        <v>0</v>
      </c>
      <c r="N249" s="832">
        <v>1</v>
      </c>
      <c r="O249" s="836">
        <v>0.5</v>
      </c>
      <c r="P249" s="835">
        <v>0</v>
      </c>
      <c r="Q249" s="837"/>
      <c r="R249" s="832">
        <v>1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50</v>
      </c>
      <c r="B250" s="832" t="s">
        <v>1928</v>
      </c>
      <c r="C250" s="832" t="s">
        <v>1933</v>
      </c>
      <c r="D250" s="833" t="s">
        <v>2996</v>
      </c>
      <c r="E250" s="834" t="s">
        <v>1943</v>
      </c>
      <c r="F250" s="832" t="s">
        <v>1929</v>
      </c>
      <c r="G250" s="832" t="s">
        <v>1963</v>
      </c>
      <c r="H250" s="832" t="s">
        <v>587</v>
      </c>
      <c r="I250" s="832" t="s">
        <v>2021</v>
      </c>
      <c r="J250" s="832" t="s">
        <v>2022</v>
      </c>
      <c r="K250" s="832" t="s">
        <v>2023</v>
      </c>
      <c r="L250" s="835">
        <v>35.17</v>
      </c>
      <c r="M250" s="835">
        <v>35.17</v>
      </c>
      <c r="N250" s="832">
        <v>1</v>
      </c>
      <c r="O250" s="836">
        <v>0.5</v>
      </c>
      <c r="P250" s="835">
        <v>35.17</v>
      </c>
      <c r="Q250" s="837">
        <v>1</v>
      </c>
      <c r="R250" s="832">
        <v>1</v>
      </c>
      <c r="S250" s="837">
        <v>1</v>
      </c>
      <c r="T250" s="836">
        <v>0.5</v>
      </c>
      <c r="U250" s="838">
        <v>1</v>
      </c>
    </row>
    <row r="251" spans="1:21" ht="14.4" customHeight="1" x14ac:dyDescent="0.3">
      <c r="A251" s="831">
        <v>50</v>
      </c>
      <c r="B251" s="832" t="s">
        <v>1928</v>
      </c>
      <c r="C251" s="832" t="s">
        <v>1933</v>
      </c>
      <c r="D251" s="833" t="s">
        <v>2996</v>
      </c>
      <c r="E251" s="834" t="s">
        <v>1943</v>
      </c>
      <c r="F251" s="832" t="s">
        <v>1929</v>
      </c>
      <c r="G251" s="832" t="s">
        <v>1963</v>
      </c>
      <c r="H251" s="832" t="s">
        <v>587</v>
      </c>
      <c r="I251" s="832" t="s">
        <v>2300</v>
      </c>
      <c r="J251" s="832" t="s">
        <v>2301</v>
      </c>
      <c r="K251" s="832" t="s">
        <v>2302</v>
      </c>
      <c r="L251" s="835">
        <v>58.62</v>
      </c>
      <c r="M251" s="835">
        <v>58.62</v>
      </c>
      <c r="N251" s="832">
        <v>1</v>
      </c>
      <c r="O251" s="836">
        <v>0.5</v>
      </c>
      <c r="P251" s="835">
        <v>58.62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50</v>
      </c>
      <c r="B252" s="832" t="s">
        <v>1928</v>
      </c>
      <c r="C252" s="832" t="s">
        <v>1933</v>
      </c>
      <c r="D252" s="833" t="s">
        <v>2996</v>
      </c>
      <c r="E252" s="834" t="s">
        <v>1943</v>
      </c>
      <c r="F252" s="832" t="s">
        <v>1929</v>
      </c>
      <c r="G252" s="832" t="s">
        <v>1992</v>
      </c>
      <c r="H252" s="832" t="s">
        <v>624</v>
      </c>
      <c r="I252" s="832" t="s">
        <v>1661</v>
      </c>
      <c r="J252" s="832" t="s">
        <v>902</v>
      </c>
      <c r="K252" s="832" t="s">
        <v>1662</v>
      </c>
      <c r="L252" s="835">
        <v>39.549999999999997</v>
      </c>
      <c r="M252" s="835">
        <v>39.549999999999997</v>
      </c>
      <c r="N252" s="832">
        <v>1</v>
      </c>
      <c r="O252" s="836">
        <v>0.5</v>
      </c>
      <c r="P252" s="835">
        <v>39.549999999999997</v>
      </c>
      <c r="Q252" s="837">
        <v>1</v>
      </c>
      <c r="R252" s="832">
        <v>1</v>
      </c>
      <c r="S252" s="837">
        <v>1</v>
      </c>
      <c r="T252" s="836">
        <v>0.5</v>
      </c>
      <c r="U252" s="838">
        <v>1</v>
      </c>
    </row>
    <row r="253" spans="1:21" ht="14.4" customHeight="1" x14ac:dyDescent="0.3">
      <c r="A253" s="831">
        <v>50</v>
      </c>
      <c r="B253" s="832" t="s">
        <v>1928</v>
      </c>
      <c r="C253" s="832" t="s">
        <v>1933</v>
      </c>
      <c r="D253" s="833" t="s">
        <v>2996</v>
      </c>
      <c r="E253" s="834" t="s">
        <v>1943</v>
      </c>
      <c r="F253" s="832" t="s">
        <v>1929</v>
      </c>
      <c r="G253" s="832" t="s">
        <v>2026</v>
      </c>
      <c r="H253" s="832" t="s">
        <v>624</v>
      </c>
      <c r="I253" s="832" t="s">
        <v>1596</v>
      </c>
      <c r="J253" s="832" t="s">
        <v>1597</v>
      </c>
      <c r="K253" s="832" t="s">
        <v>1598</v>
      </c>
      <c r="L253" s="835">
        <v>38.04</v>
      </c>
      <c r="M253" s="835">
        <v>38.04</v>
      </c>
      <c r="N253" s="832">
        <v>1</v>
      </c>
      <c r="O253" s="836">
        <v>0.5</v>
      </c>
      <c r="P253" s="835">
        <v>38.04</v>
      </c>
      <c r="Q253" s="837">
        <v>1</v>
      </c>
      <c r="R253" s="832">
        <v>1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50</v>
      </c>
      <c r="B254" s="832" t="s">
        <v>1928</v>
      </c>
      <c r="C254" s="832" t="s">
        <v>1933</v>
      </c>
      <c r="D254" s="833" t="s">
        <v>2996</v>
      </c>
      <c r="E254" s="834" t="s">
        <v>1943</v>
      </c>
      <c r="F254" s="832" t="s">
        <v>1929</v>
      </c>
      <c r="G254" s="832" t="s">
        <v>2027</v>
      </c>
      <c r="H254" s="832" t="s">
        <v>624</v>
      </c>
      <c r="I254" s="832" t="s">
        <v>2303</v>
      </c>
      <c r="J254" s="832" t="s">
        <v>808</v>
      </c>
      <c r="K254" s="832" t="s">
        <v>1555</v>
      </c>
      <c r="L254" s="835">
        <v>490.89</v>
      </c>
      <c r="M254" s="835">
        <v>1472.67</v>
      </c>
      <c r="N254" s="832">
        <v>3</v>
      </c>
      <c r="O254" s="836">
        <v>1.5</v>
      </c>
      <c r="P254" s="835">
        <v>1472.67</v>
      </c>
      <c r="Q254" s="837">
        <v>1</v>
      </c>
      <c r="R254" s="832">
        <v>3</v>
      </c>
      <c r="S254" s="837">
        <v>1</v>
      </c>
      <c r="T254" s="836">
        <v>1.5</v>
      </c>
      <c r="U254" s="838">
        <v>1</v>
      </c>
    </row>
    <row r="255" spans="1:21" ht="14.4" customHeight="1" x14ac:dyDescent="0.3">
      <c r="A255" s="831">
        <v>50</v>
      </c>
      <c r="B255" s="832" t="s">
        <v>1928</v>
      </c>
      <c r="C255" s="832" t="s">
        <v>1933</v>
      </c>
      <c r="D255" s="833" t="s">
        <v>2996</v>
      </c>
      <c r="E255" s="834" t="s">
        <v>1943</v>
      </c>
      <c r="F255" s="832" t="s">
        <v>1929</v>
      </c>
      <c r="G255" s="832" t="s">
        <v>2027</v>
      </c>
      <c r="H255" s="832" t="s">
        <v>624</v>
      </c>
      <c r="I255" s="832" t="s">
        <v>2304</v>
      </c>
      <c r="J255" s="832" t="s">
        <v>814</v>
      </c>
      <c r="K255" s="832" t="s">
        <v>1839</v>
      </c>
      <c r="L255" s="835">
        <v>1385.62</v>
      </c>
      <c r="M255" s="835">
        <v>1385.62</v>
      </c>
      <c r="N255" s="832">
        <v>1</v>
      </c>
      <c r="O255" s="836">
        <v>0.5</v>
      </c>
      <c r="P255" s="835"/>
      <c r="Q255" s="837">
        <v>0</v>
      </c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50</v>
      </c>
      <c r="B256" s="832" t="s">
        <v>1928</v>
      </c>
      <c r="C256" s="832" t="s">
        <v>1933</v>
      </c>
      <c r="D256" s="833" t="s">
        <v>2996</v>
      </c>
      <c r="E256" s="834" t="s">
        <v>1943</v>
      </c>
      <c r="F256" s="832" t="s">
        <v>1929</v>
      </c>
      <c r="G256" s="832" t="s">
        <v>2305</v>
      </c>
      <c r="H256" s="832" t="s">
        <v>587</v>
      </c>
      <c r="I256" s="832" t="s">
        <v>2306</v>
      </c>
      <c r="J256" s="832" t="s">
        <v>2307</v>
      </c>
      <c r="K256" s="832" t="s">
        <v>2308</v>
      </c>
      <c r="L256" s="835">
        <v>174.59</v>
      </c>
      <c r="M256" s="835">
        <v>174.59</v>
      </c>
      <c r="N256" s="832">
        <v>1</v>
      </c>
      <c r="O256" s="836">
        <v>1</v>
      </c>
      <c r="P256" s="835">
        <v>174.59</v>
      </c>
      <c r="Q256" s="837">
        <v>1</v>
      </c>
      <c r="R256" s="832">
        <v>1</v>
      </c>
      <c r="S256" s="837">
        <v>1</v>
      </c>
      <c r="T256" s="836">
        <v>1</v>
      </c>
      <c r="U256" s="838">
        <v>1</v>
      </c>
    </row>
    <row r="257" spans="1:21" ht="14.4" customHeight="1" x14ac:dyDescent="0.3">
      <c r="A257" s="831">
        <v>50</v>
      </c>
      <c r="B257" s="832" t="s">
        <v>1928</v>
      </c>
      <c r="C257" s="832" t="s">
        <v>1933</v>
      </c>
      <c r="D257" s="833" t="s">
        <v>2996</v>
      </c>
      <c r="E257" s="834" t="s">
        <v>1943</v>
      </c>
      <c r="F257" s="832" t="s">
        <v>1929</v>
      </c>
      <c r="G257" s="832" t="s">
        <v>2309</v>
      </c>
      <c r="H257" s="832" t="s">
        <v>587</v>
      </c>
      <c r="I257" s="832" t="s">
        <v>2310</v>
      </c>
      <c r="J257" s="832" t="s">
        <v>2311</v>
      </c>
      <c r="K257" s="832" t="s">
        <v>2312</v>
      </c>
      <c r="L257" s="835">
        <v>84.45</v>
      </c>
      <c r="M257" s="835">
        <v>84.45</v>
      </c>
      <c r="N257" s="832">
        <v>1</v>
      </c>
      <c r="O257" s="836">
        <v>1</v>
      </c>
      <c r="P257" s="835">
        <v>84.45</v>
      </c>
      <c r="Q257" s="837">
        <v>1</v>
      </c>
      <c r="R257" s="832">
        <v>1</v>
      </c>
      <c r="S257" s="837">
        <v>1</v>
      </c>
      <c r="T257" s="836">
        <v>1</v>
      </c>
      <c r="U257" s="838">
        <v>1</v>
      </c>
    </row>
    <row r="258" spans="1:21" ht="14.4" customHeight="1" x14ac:dyDescent="0.3">
      <c r="A258" s="831">
        <v>50</v>
      </c>
      <c r="B258" s="832" t="s">
        <v>1928</v>
      </c>
      <c r="C258" s="832" t="s">
        <v>1933</v>
      </c>
      <c r="D258" s="833" t="s">
        <v>2996</v>
      </c>
      <c r="E258" s="834" t="s">
        <v>1943</v>
      </c>
      <c r="F258" s="832" t="s">
        <v>1929</v>
      </c>
      <c r="G258" s="832" t="s">
        <v>2036</v>
      </c>
      <c r="H258" s="832" t="s">
        <v>624</v>
      </c>
      <c r="I258" s="832" t="s">
        <v>1852</v>
      </c>
      <c r="J258" s="832" t="s">
        <v>952</v>
      </c>
      <c r="K258" s="832" t="s">
        <v>1849</v>
      </c>
      <c r="L258" s="835">
        <v>47.7</v>
      </c>
      <c r="M258" s="835">
        <v>47.7</v>
      </c>
      <c r="N258" s="832">
        <v>1</v>
      </c>
      <c r="O258" s="836">
        <v>0.5</v>
      </c>
      <c r="P258" s="835">
        <v>47.7</v>
      </c>
      <c r="Q258" s="837">
        <v>1</v>
      </c>
      <c r="R258" s="832">
        <v>1</v>
      </c>
      <c r="S258" s="837">
        <v>1</v>
      </c>
      <c r="T258" s="836">
        <v>0.5</v>
      </c>
      <c r="U258" s="838">
        <v>1</v>
      </c>
    </row>
    <row r="259" spans="1:21" ht="14.4" customHeight="1" x14ac:dyDescent="0.3">
      <c r="A259" s="831">
        <v>50</v>
      </c>
      <c r="B259" s="832" t="s">
        <v>1928</v>
      </c>
      <c r="C259" s="832" t="s">
        <v>1933</v>
      </c>
      <c r="D259" s="833" t="s">
        <v>2996</v>
      </c>
      <c r="E259" s="834" t="s">
        <v>1943</v>
      </c>
      <c r="F259" s="832" t="s">
        <v>1929</v>
      </c>
      <c r="G259" s="832" t="s">
        <v>2042</v>
      </c>
      <c r="H259" s="832" t="s">
        <v>624</v>
      </c>
      <c r="I259" s="832" t="s">
        <v>2313</v>
      </c>
      <c r="J259" s="832" t="s">
        <v>1641</v>
      </c>
      <c r="K259" s="832" t="s">
        <v>1629</v>
      </c>
      <c r="L259" s="835">
        <v>95.39</v>
      </c>
      <c r="M259" s="835">
        <v>95.39</v>
      </c>
      <c r="N259" s="832">
        <v>1</v>
      </c>
      <c r="O259" s="836">
        <v>0.5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50</v>
      </c>
      <c r="B260" s="832" t="s">
        <v>1928</v>
      </c>
      <c r="C260" s="832" t="s">
        <v>1933</v>
      </c>
      <c r="D260" s="833" t="s">
        <v>2996</v>
      </c>
      <c r="E260" s="834" t="s">
        <v>1943</v>
      </c>
      <c r="F260" s="832" t="s">
        <v>1929</v>
      </c>
      <c r="G260" s="832" t="s">
        <v>2042</v>
      </c>
      <c r="H260" s="832" t="s">
        <v>624</v>
      </c>
      <c r="I260" s="832" t="s">
        <v>1643</v>
      </c>
      <c r="J260" s="832" t="s">
        <v>1641</v>
      </c>
      <c r="K260" s="832" t="s">
        <v>1644</v>
      </c>
      <c r="L260" s="835">
        <v>15.9</v>
      </c>
      <c r="M260" s="835">
        <v>15.9</v>
      </c>
      <c r="N260" s="832">
        <v>1</v>
      </c>
      <c r="O260" s="836">
        <v>1</v>
      </c>
      <c r="P260" s="835">
        <v>15.9</v>
      </c>
      <c r="Q260" s="837">
        <v>1</v>
      </c>
      <c r="R260" s="832">
        <v>1</v>
      </c>
      <c r="S260" s="837">
        <v>1</v>
      </c>
      <c r="T260" s="836">
        <v>1</v>
      </c>
      <c r="U260" s="838">
        <v>1</v>
      </c>
    </row>
    <row r="261" spans="1:21" ht="14.4" customHeight="1" x14ac:dyDescent="0.3">
      <c r="A261" s="831">
        <v>50</v>
      </c>
      <c r="B261" s="832" t="s">
        <v>1928</v>
      </c>
      <c r="C261" s="832" t="s">
        <v>1933</v>
      </c>
      <c r="D261" s="833" t="s">
        <v>2996</v>
      </c>
      <c r="E261" s="834" t="s">
        <v>1943</v>
      </c>
      <c r="F261" s="832" t="s">
        <v>1929</v>
      </c>
      <c r="G261" s="832" t="s">
        <v>2042</v>
      </c>
      <c r="H261" s="832" t="s">
        <v>624</v>
      </c>
      <c r="I261" s="832" t="s">
        <v>1645</v>
      </c>
      <c r="J261" s="832" t="s">
        <v>1641</v>
      </c>
      <c r="K261" s="832" t="s">
        <v>1627</v>
      </c>
      <c r="L261" s="835">
        <v>47.7</v>
      </c>
      <c r="M261" s="835">
        <v>95.4</v>
      </c>
      <c r="N261" s="832">
        <v>2</v>
      </c>
      <c r="O261" s="836">
        <v>1</v>
      </c>
      <c r="P261" s="835">
        <v>47.7</v>
      </c>
      <c r="Q261" s="837">
        <v>0.5</v>
      </c>
      <c r="R261" s="832">
        <v>1</v>
      </c>
      <c r="S261" s="837">
        <v>0.5</v>
      </c>
      <c r="T261" s="836">
        <v>0.5</v>
      </c>
      <c r="U261" s="838">
        <v>0.5</v>
      </c>
    </row>
    <row r="262" spans="1:21" ht="14.4" customHeight="1" x14ac:dyDescent="0.3">
      <c r="A262" s="831">
        <v>50</v>
      </c>
      <c r="B262" s="832" t="s">
        <v>1928</v>
      </c>
      <c r="C262" s="832" t="s">
        <v>1933</v>
      </c>
      <c r="D262" s="833" t="s">
        <v>2996</v>
      </c>
      <c r="E262" s="834" t="s">
        <v>1943</v>
      </c>
      <c r="F262" s="832" t="s">
        <v>1929</v>
      </c>
      <c r="G262" s="832" t="s">
        <v>2314</v>
      </c>
      <c r="H262" s="832" t="s">
        <v>587</v>
      </c>
      <c r="I262" s="832" t="s">
        <v>2315</v>
      </c>
      <c r="J262" s="832" t="s">
        <v>2316</v>
      </c>
      <c r="K262" s="832" t="s">
        <v>2317</v>
      </c>
      <c r="L262" s="835">
        <v>120.14</v>
      </c>
      <c r="M262" s="835">
        <v>120.14</v>
      </c>
      <c r="N262" s="832">
        <v>1</v>
      </c>
      <c r="O262" s="836">
        <v>0.5</v>
      </c>
      <c r="P262" s="835">
        <v>120.14</v>
      </c>
      <c r="Q262" s="837">
        <v>1</v>
      </c>
      <c r="R262" s="832">
        <v>1</v>
      </c>
      <c r="S262" s="837">
        <v>1</v>
      </c>
      <c r="T262" s="836">
        <v>0.5</v>
      </c>
      <c r="U262" s="838">
        <v>1</v>
      </c>
    </row>
    <row r="263" spans="1:21" ht="14.4" customHeight="1" x14ac:dyDescent="0.3">
      <c r="A263" s="831">
        <v>50</v>
      </c>
      <c r="B263" s="832" t="s">
        <v>1928</v>
      </c>
      <c r="C263" s="832" t="s">
        <v>1933</v>
      </c>
      <c r="D263" s="833" t="s">
        <v>2996</v>
      </c>
      <c r="E263" s="834" t="s">
        <v>1943</v>
      </c>
      <c r="F263" s="832" t="s">
        <v>1929</v>
      </c>
      <c r="G263" s="832" t="s">
        <v>2050</v>
      </c>
      <c r="H263" s="832" t="s">
        <v>587</v>
      </c>
      <c r="I263" s="832" t="s">
        <v>2318</v>
      </c>
      <c r="J263" s="832" t="s">
        <v>1041</v>
      </c>
      <c r="K263" s="832" t="s">
        <v>1623</v>
      </c>
      <c r="L263" s="835">
        <v>210.38</v>
      </c>
      <c r="M263" s="835">
        <v>420.76</v>
      </c>
      <c r="N263" s="832">
        <v>2</v>
      </c>
      <c r="O263" s="836">
        <v>1.5</v>
      </c>
      <c r="P263" s="835">
        <v>210.38</v>
      </c>
      <c r="Q263" s="837">
        <v>0.5</v>
      </c>
      <c r="R263" s="832">
        <v>1</v>
      </c>
      <c r="S263" s="837">
        <v>0.5</v>
      </c>
      <c r="T263" s="836">
        <v>0.5</v>
      </c>
      <c r="U263" s="838">
        <v>0.33333333333333331</v>
      </c>
    </row>
    <row r="264" spans="1:21" ht="14.4" customHeight="1" x14ac:dyDescent="0.3">
      <c r="A264" s="831">
        <v>50</v>
      </c>
      <c r="B264" s="832" t="s">
        <v>1928</v>
      </c>
      <c r="C264" s="832" t="s">
        <v>1933</v>
      </c>
      <c r="D264" s="833" t="s">
        <v>2996</v>
      </c>
      <c r="E264" s="834" t="s">
        <v>1943</v>
      </c>
      <c r="F264" s="832" t="s">
        <v>1929</v>
      </c>
      <c r="G264" s="832" t="s">
        <v>2050</v>
      </c>
      <c r="H264" s="832" t="s">
        <v>587</v>
      </c>
      <c r="I264" s="832" t="s">
        <v>2051</v>
      </c>
      <c r="J264" s="832" t="s">
        <v>1041</v>
      </c>
      <c r="K264" s="832" t="s">
        <v>2052</v>
      </c>
      <c r="L264" s="835">
        <v>42.08</v>
      </c>
      <c r="M264" s="835">
        <v>126.24</v>
      </c>
      <c r="N264" s="832">
        <v>3</v>
      </c>
      <c r="O264" s="836">
        <v>1.5</v>
      </c>
      <c r="P264" s="835">
        <v>42.08</v>
      </c>
      <c r="Q264" s="837">
        <v>0.33333333333333331</v>
      </c>
      <c r="R264" s="832">
        <v>1</v>
      </c>
      <c r="S264" s="837">
        <v>0.33333333333333331</v>
      </c>
      <c r="T264" s="836">
        <v>0.5</v>
      </c>
      <c r="U264" s="838">
        <v>0.33333333333333331</v>
      </c>
    </row>
    <row r="265" spans="1:21" ht="14.4" customHeight="1" x14ac:dyDescent="0.3">
      <c r="A265" s="831">
        <v>50</v>
      </c>
      <c r="B265" s="832" t="s">
        <v>1928</v>
      </c>
      <c r="C265" s="832" t="s">
        <v>1933</v>
      </c>
      <c r="D265" s="833" t="s">
        <v>2996</v>
      </c>
      <c r="E265" s="834" t="s">
        <v>1943</v>
      </c>
      <c r="F265" s="832" t="s">
        <v>1929</v>
      </c>
      <c r="G265" s="832" t="s">
        <v>2319</v>
      </c>
      <c r="H265" s="832" t="s">
        <v>587</v>
      </c>
      <c r="I265" s="832" t="s">
        <v>2320</v>
      </c>
      <c r="J265" s="832" t="s">
        <v>1141</v>
      </c>
      <c r="K265" s="832" t="s">
        <v>2321</v>
      </c>
      <c r="L265" s="835">
        <v>42.54</v>
      </c>
      <c r="M265" s="835">
        <v>42.54</v>
      </c>
      <c r="N265" s="832">
        <v>1</v>
      </c>
      <c r="O265" s="836">
        <v>0.5</v>
      </c>
      <c r="P265" s="835">
        <v>42.54</v>
      </c>
      <c r="Q265" s="837">
        <v>1</v>
      </c>
      <c r="R265" s="832">
        <v>1</v>
      </c>
      <c r="S265" s="837">
        <v>1</v>
      </c>
      <c r="T265" s="836">
        <v>0.5</v>
      </c>
      <c r="U265" s="838">
        <v>1</v>
      </c>
    </row>
    <row r="266" spans="1:21" ht="14.4" customHeight="1" x14ac:dyDescent="0.3">
      <c r="A266" s="831">
        <v>50</v>
      </c>
      <c r="B266" s="832" t="s">
        <v>1928</v>
      </c>
      <c r="C266" s="832" t="s">
        <v>1933</v>
      </c>
      <c r="D266" s="833" t="s">
        <v>2996</v>
      </c>
      <c r="E266" s="834" t="s">
        <v>1943</v>
      </c>
      <c r="F266" s="832" t="s">
        <v>1929</v>
      </c>
      <c r="G266" s="832" t="s">
        <v>1989</v>
      </c>
      <c r="H266" s="832" t="s">
        <v>587</v>
      </c>
      <c r="I266" s="832" t="s">
        <v>1990</v>
      </c>
      <c r="J266" s="832" t="s">
        <v>792</v>
      </c>
      <c r="K266" s="832" t="s">
        <v>793</v>
      </c>
      <c r="L266" s="835">
        <v>50.89</v>
      </c>
      <c r="M266" s="835">
        <v>50.89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50</v>
      </c>
      <c r="B267" s="832" t="s">
        <v>1928</v>
      </c>
      <c r="C267" s="832" t="s">
        <v>1933</v>
      </c>
      <c r="D267" s="833" t="s">
        <v>2996</v>
      </c>
      <c r="E267" s="834" t="s">
        <v>1943</v>
      </c>
      <c r="F267" s="832" t="s">
        <v>1929</v>
      </c>
      <c r="G267" s="832" t="s">
        <v>2322</v>
      </c>
      <c r="H267" s="832" t="s">
        <v>587</v>
      </c>
      <c r="I267" s="832" t="s">
        <v>2323</v>
      </c>
      <c r="J267" s="832" t="s">
        <v>1333</v>
      </c>
      <c r="K267" s="832" t="s">
        <v>1799</v>
      </c>
      <c r="L267" s="835">
        <v>192.28</v>
      </c>
      <c r="M267" s="835">
        <v>192.28</v>
      </c>
      <c r="N267" s="832">
        <v>1</v>
      </c>
      <c r="O267" s="836">
        <v>0.5</v>
      </c>
      <c r="P267" s="835">
        <v>192.28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50</v>
      </c>
      <c r="B268" s="832" t="s">
        <v>1928</v>
      </c>
      <c r="C268" s="832" t="s">
        <v>1933</v>
      </c>
      <c r="D268" s="833" t="s">
        <v>2996</v>
      </c>
      <c r="E268" s="834" t="s">
        <v>1943</v>
      </c>
      <c r="F268" s="832" t="s">
        <v>1929</v>
      </c>
      <c r="G268" s="832" t="s">
        <v>2057</v>
      </c>
      <c r="H268" s="832" t="s">
        <v>587</v>
      </c>
      <c r="I268" s="832" t="s">
        <v>2058</v>
      </c>
      <c r="J268" s="832" t="s">
        <v>2059</v>
      </c>
      <c r="K268" s="832" t="s">
        <v>2060</v>
      </c>
      <c r="L268" s="835">
        <v>93.43</v>
      </c>
      <c r="M268" s="835">
        <v>186.86</v>
      </c>
      <c r="N268" s="832">
        <v>2</v>
      </c>
      <c r="O268" s="836">
        <v>2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" customHeight="1" x14ac:dyDescent="0.3">
      <c r="A269" s="831">
        <v>50</v>
      </c>
      <c r="B269" s="832" t="s">
        <v>1928</v>
      </c>
      <c r="C269" s="832" t="s">
        <v>1933</v>
      </c>
      <c r="D269" s="833" t="s">
        <v>2996</v>
      </c>
      <c r="E269" s="834" t="s">
        <v>1943</v>
      </c>
      <c r="F269" s="832" t="s">
        <v>1929</v>
      </c>
      <c r="G269" s="832" t="s">
        <v>2108</v>
      </c>
      <c r="H269" s="832" t="s">
        <v>587</v>
      </c>
      <c r="I269" s="832" t="s">
        <v>2324</v>
      </c>
      <c r="J269" s="832" t="s">
        <v>760</v>
      </c>
      <c r="K269" s="832" t="s">
        <v>2325</v>
      </c>
      <c r="L269" s="835">
        <v>87.89</v>
      </c>
      <c r="M269" s="835">
        <v>87.89</v>
      </c>
      <c r="N269" s="832">
        <v>1</v>
      </c>
      <c r="O269" s="836">
        <v>0.5</v>
      </c>
      <c r="P269" s="835">
        <v>87.89</v>
      </c>
      <c r="Q269" s="837">
        <v>1</v>
      </c>
      <c r="R269" s="832">
        <v>1</v>
      </c>
      <c r="S269" s="837">
        <v>1</v>
      </c>
      <c r="T269" s="836">
        <v>0.5</v>
      </c>
      <c r="U269" s="838">
        <v>1</v>
      </c>
    </row>
    <row r="270" spans="1:21" ht="14.4" customHeight="1" x14ac:dyDescent="0.3">
      <c r="A270" s="831">
        <v>50</v>
      </c>
      <c r="B270" s="832" t="s">
        <v>1928</v>
      </c>
      <c r="C270" s="832" t="s">
        <v>1933</v>
      </c>
      <c r="D270" s="833" t="s">
        <v>2996</v>
      </c>
      <c r="E270" s="834" t="s">
        <v>1943</v>
      </c>
      <c r="F270" s="832" t="s">
        <v>1929</v>
      </c>
      <c r="G270" s="832" t="s">
        <v>1053</v>
      </c>
      <c r="H270" s="832" t="s">
        <v>624</v>
      </c>
      <c r="I270" s="832" t="s">
        <v>1536</v>
      </c>
      <c r="J270" s="832" t="s">
        <v>1537</v>
      </c>
      <c r="K270" s="832" t="s">
        <v>1538</v>
      </c>
      <c r="L270" s="835">
        <v>120.61</v>
      </c>
      <c r="M270" s="835">
        <v>361.83</v>
      </c>
      <c r="N270" s="832">
        <v>3</v>
      </c>
      <c r="O270" s="836">
        <v>1.5</v>
      </c>
      <c r="P270" s="835">
        <v>361.83</v>
      </c>
      <c r="Q270" s="837">
        <v>1</v>
      </c>
      <c r="R270" s="832">
        <v>3</v>
      </c>
      <c r="S270" s="837">
        <v>1</v>
      </c>
      <c r="T270" s="836">
        <v>1.5</v>
      </c>
      <c r="U270" s="838">
        <v>1</v>
      </c>
    </row>
    <row r="271" spans="1:21" ht="14.4" customHeight="1" x14ac:dyDescent="0.3">
      <c r="A271" s="831">
        <v>50</v>
      </c>
      <c r="B271" s="832" t="s">
        <v>1928</v>
      </c>
      <c r="C271" s="832" t="s">
        <v>1933</v>
      </c>
      <c r="D271" s="833" t="s">
        <v>2996</v>
      </c>
      <c r="E271" s="834" t="s">
        <v>1943</v>
      </c>
      <c r="F271" s="832" t="s">
        <v>1929</v>
      </c>
      <c r="G271" s="832" t="s">
        <v>1053</v>
      </c>
      <c r="H271" s="832" t="s">
        <v>587</v>
      </c>
      <c r="I271" s="832" t="s">
        <v>1539</v>
      </c>
      <c r="J271" s="832" t="s">
        <v>1537</v>
      </c>
      <c r="K271" s="832" t="s">
        <v>1540</v>
      </c>
      <c r="L271" s="835">
        <v>184.74</v>
      </c>
      <c r="M271" s="835">
        <v>369.48</v>
      </c>
      <c r="N271" s="832">
        <v>2</v>
      </c>
      <c r="O271" s="836">
        <v>1</v>
      </c>
      <c r="P271" s="835">
        <v>184.74</v>
      </c>
      <c r="Q271" s="837">
        <v>0.5</v>
      </c>
      <c r="R271" s="832">
        <v>1</v>
      </c>
      <c r="S271" s="837">
        <v>0.5</v>
      </c>
      <c r="T271" s="836">
        <v>0.5</v>
      </c>
      <c r="U271" s="838">
        <v>0.5</v>
      </c>
    </row>
    <row r="272" spans="1:21" ht="14.4" customHeight="1" x14ac:dyDescent="0.3">
      <c r="A272" s="831">
        <v>50</v>
      </c>
      <c r="B272" s="832" t="s">
        <v>1928</v>
      </c>
      <c r="C272" s="832" t="s">
        <v>1933</v>
      </c>
      <c r="D272" s="833" t="s">
        <v>2996</v>
      </c>
      <c r="E272" s="834" t="s">
        <v>1943</v>
      </c>
      <c r="F272" s="832" t="s">
        <v>1929</v>
      </c>
      <c r="G272" s="832" t="s">
        <v>1975</v>
      </c>
      <c r="H272" s="832" t="s">
        <v>624</v>
      </c>
      <c r="I272" s="832" t="s">
        <v>1566</v>
      </c>
      <c r="J272" s="832" t="s">
        <v>1564</v>
      </c>
      <c r="K272" s="832" t="s">
        <v>1567</v>
      </c>
      <c r="L272" s="835">
        <v>1887.9</v>
      </c>
      <c r="M272" s="835">
        <v>1887.9</v>
      </c>
      <c r="N272" s="832">
        <v>1</v>
      </c>
      <c r="O272" s="836">
        <v>0.5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50</v>
      </c>
      <c r="B273" s="832" t="s">
        <v>1928</v>
      </c>
      <c r="C273" s="832" t="s">
        <v>1933</v>
      </c>
      <c r="D273" s="833" t="s">
        <v>2996</v>
      </c>
      <c r="E273" s="834" t="s">
        <v>1943</v>
      </c>
      <c r="F273" s="832" t="s">
        <v>1929</v>
      </c>
      <c r="G273" s="832" t="s">
        <v>2111</v>
      </c>
      <c r="H273" s="832" t="s">
        <v>624</v>
      </c>
      <c r="I273" s="832" t="s">
        <v>2112</v>
      </c>
      <c r="J273" s="832" t="s">
        <v>1656</v>
      </c>
      <c r="K273" s="832" t="s">
        <v>2113</v>
      </c>
      <c r="L273" s="835">
        <v>654.95000000000005</v>
      </c>
      <c r="M273" s="835">
        <v>654.95000000000005</v>
      </c>
      <c r="N273" s="832">
        <v>1</v>
      </c>
      <c r="O273" s="836">
        <v>0.5</v>
      </c>
      <c r="P273" s="835">
        <v>654.95000000000005</v>
      </c>
      <c r="Q273" s="837">
        <v>1</v>
      </c>
      <c r="R273" s="832">
        <v>1</v>
      </c>
      <c r="S273" s="837">
        <v>1</v>
      </c>
      <c r="T273" s="836">
        <v>0.5</v>
      </c>
      <c r="U273" s="838">
        <v>1</v>
      </c>
    </row>
    <row r="274" spans="1:21" ht="14.4" customHeight="1" x14ac:dyDescent="0.3">
      <c r="A274" s="831">
        <v>50</v>
      </c>
      <c r="B274" s="832" t="s">
        <v>1928</v>
      </c>
      <c r="C274" s="832" t="s">
        <v>1933</v>
      </c>
      <c r="D274" s="833" t="s">
        <v>2996</v>
      </c>
      <c r="E274" s="834" t="s">
        <v>1943</v>
      </c>
      <c r="F274" s="832" t="s">
        <v>1929</v>
      </c>
      <c r="G274" s="832" t="s">
        <v>2065</v>
      </c>
      <c r="H274" s="832" t="s">
        <v>587</v>
      </c>
      <c r="I274" s="832" t="s">
        <v>2326</v>
      </c>
      <c r="J274" s="832" t="s">
        <v>2327</v>
      </c>
      <c r="K274" s="832" t="s">
        <v>2328</v>
      </c>
      <c r="L274" s="835">
        <v>154.36000000000001</v>
      </c>
      <c r="M274" s="835">
        <v>154.36000000000001</v>
      </c>
      <c r="N274" s="832">
        <v>1</v>
      </c>
      <c r="O274" s="836">
        <v>0.5</v>
      </c>
      <c r="P274" s="835"/>
      <c r="Q274" s="837">
        <v>0</v>
      </c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50</v>
      </c>
      <c r="B275" s="832" t="s">
        <v>1928</v>
      </c>
      <c r="C275" s="832" t="s">
        <v>1933</v>
      </c>
      <c r="D275" s="833" t="s">
        <v>2996</v>
      </c>
      <c r="E275" s="834" t="s">
        <v>1943</v>
      </c>
      <c r="F275" s="832" t="s">
        <v>1929</v>
      </c>
      <c r="G275" s="832" t="s">
        <v>2065</v>
      </c>
      <c r="H275" s="832" t="s">
        <v>624</v>
      </c>
      <c r="I275" s="832" t="s">
        <v>1709</v>
      </c>
      <c r="J275" s="832" t="s">
        <v>1089</v>
      </c>
      <c r="K275" s="832" t="s">
        <v>1710</v>
      </c>
      <c r="L275" s="835">
        <v>154.36000000000001</v>
      </c>
      <c r="M275" s="835">
        <v>154.36000000000001</v>
      </c>
      <c r="N275" s="832">
        <v>1</v>
      </c>
      <c r="O275" s="836">
        <v>1</v>
      </c>
      <c r="P275" s="835">
        <v>154.36000000000001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" customHeight="1" x14ac:dyDescent="0.3">
      <c r="A276" s="831">
        <v>50</v>
      </c>
      <c r="B276" s="832" t="s">
        <v>1928</v>
      </c>
      <c r="C276" s="832" t="s">
        <v>1933</v>
      </c>
      <c r="D276" s="833" t="s">
        <v>2996</v>
      </c>
      <c r="E276" s="834" t="s">
        <v>1944</v>
      </c>
      <c r="F276" s="832" t="s">
        <v>1929</v>
      </c>
      <c r="G276" s="832" t="s">
        <v>1993</v>
      </c>
      <c r="H276" s="832" t="s">
        <v>587</v>
      </c>
      <c r="I276" s="832" t="s">
        <v>1994</v>
      </c>
      <c r="J276" s="832" t="s">
        <v>1995</v>
      </c>
      <c r="K276" s="832" t="s">
        <v>1996</v>
      </c>
      <c r="L276" s="835">
        <v>36.270000000000003</v>
      </c>
      <c r="M276" s="835">
        <v>36.270000000000003</v>
      </c>
      <c r="N276" s="832">
        <v>1</v>
      </c>
      <c r="O276" s="836">
        <v>0.5</v>
      </c>
      <c r="P276" s="835">
        <v>36.270000000000003</v>
      </c>
      <c r="Q276" s="837">
        <v>1</v>
      </c>
      <c r="R276" s="832">
        <v>1</v>
      </c>
      <c r="S276" s="837">
        <v>1</v>
      </c>
      <c r="T276" s="836">
        <v>0.5</v>
      </c>
      <c r="U276" s="838">
        <v>1</v>
      </c>
    </row>
    <row r="277" spans="1:21" ht="14.4" customHeight="1" x14ac:dyDescent="0.3">
      <c r="A277" s="831">
        <v>50</v>
      </c>
      <c r="B277" s="832" t="s">
        <v>1928</v>
      </c>
      <c r="C277" s="832" t="s">
        <v>1933</v>
      </c>
      <c r="D277" s="833" t="s">
        <v>2996</v>
      </c>
      <c r="E277" s="834" t="s">
        <v>1944</v>
      </c>
      <c r="F277" s="832" t="s">
        <v>1929</v>
      </c>
      <c r="G277" s="832" t="s">
        <v>2329</v>
      </c>
      <c r="H277" s="832" t="s">
        <v>587</v>
      </c>
      <c r="I277" s="832" t="s">
        <v>2330</v>
      </c>
      <c r="J277" s="832" t="s">
        <v>637</v>
      </c>
      <c r="K277" s="832" t="s">
        <v>1819</v>
      </c>
      <c r="L277" s="835">
        <v>0</v>
      </c>
      <c r="M277" s="835">
        <v>0</v>
      </c>
      <c r="N277" s="832">
        <v>1</v>
      </c>
      <c r="O277" s="836">
        <v>0.5</v>
      </c>
      <c r="P277" s="835"/>
      <c r="Q277" s="837"/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50</v>
      </c>
      <c r="B278" s="832" t="s">
        <v>1928</v>
      </c>
      <c r="C278" s="832" t="s">
        <v>1933</v>
      </c>
      <c r="D278" s="833" t="s">
        <v>2996</v>
      </c>
      <c r="E278" s="834" t="s">
        <v>1944</v>
      </c>
      <c r="F278" s="832" t="s">
        <v>1929</v>
      </c>
      <c r="G278" s="832" t="s">
        <v>1953</v>
      </c>
      <c r="H278" s="832" t="s">
        <v>624</v>
      </c>
      <c r="I278" s="832" t="s">
        <v>1571</v>
      </c>
      <c r="J278" s="832" t="s">
        <v>721</v>
      </c>
      <c r="K278" s="832" t="s">
        <v>1572</v>
      </c>
      <c r="L278" s="835">
        <v>72</v>
      </c>
      <c r="M278" s="835">
        <v>288</v>
      </c>
      <c r="N278" s="832">
        <v>4</v>
      </c>
      <c r="O278" s="836">
        <v>3</v>
      </c>
      <c r="P278" s="835">
        <v>216</v>
      </c>
      <c r="Q278" s="837">
        <v>0.75</v>
      </c>
      <c r="R278" s="832">
        <v>3</v>
      </c>
      <c r="S278" s="837">
        <v>0.75</v>
      </c>
      <c r="T278" s="836">
        <v>2</v>
      </c>
      <c r="U278" s="838">
        <v>0.66666666666666663</v>
      </c>
    </row>
    <row r="279" spans="1:21" ht="14.4" customHeight="1" x14ac:dyDescent="0.3">
      <c r="A279" s="831">
        <v>50</v>
      </c>
      <c r="B279" s="832" t="s">
        <v>1928</v>
      </c>
      <c r="C279" s="832" t="s">
        <v>1933</v>
      </c>
      <c r="D279" s="833" t="s">
        <v>2996</v>
      </c>
      <c r="E279" s="834" t="s">
        <v>1944</v>
      </c>
      <c r="F279" s="832" t="s">
        <v>1929</v>
      </c>
      <c r="G279" s="832" t="s">
        <v>1953</v>
      </c>
      <c r="H279" s="832" t="s">
        <v>624</v>
      </c>
      <c r="I279" s="832" t="s">
        <v>1571</v>
      </c>
      <c r="J279" s="832" t="s">
        <v>721</v>
      </c>
      <c r="K279" s="832" t="s">
        <v>1572</v>
      </c>
      <c r="L279" s="835">
        <v>80.010000000000005</v>
      </c>
      <c r="M279" s="835">
        <v>80.010000000000005</v>
      </c>
      <c r="N279" s="832">
        <v>1</v>
      </c>
      <c r="O279" s="836">
        <v>1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50</v>
      </c>
      <c r="B280" s="832" t="s">
        <v>1928</v>
      </c>
      <c r="C280" s="832" t="s">
        <v>1933</v>
      </c>
      <c r="D280" s="833" t="s">
        <v>2996</v>
      </c>
      <c r="E280" s="834" t="s">
        <v>1944</v>
      </c>
      <c r="F280" s="832" t="s">
        <v>1929</v>
      </c>
      <c r="G280" s="832" t="s">
        <v>1953</v>
      </c>
      <c r="H280" s="832" t="s">
        <v>587</v>
      </c>
      <c r="I280" s="832" t="s">
        <v>2331</v>
      </c>
      <c r="J280" s="832" t="s">
        <v>2332</v>
      </c>
      <c r="K280" s="832" t="s">
        <v>2333</v>
      </c>
      <c r="L280" s="835">
        <v>120</v>
      </c>
      <c r="M280" s="835">
        <v>120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50</v>
      </c>
      <c r="B281" s="832" t="s">
        <v>1928</v>
      </c>
      <c r="C281" s="832" t="s">
        <v>1933</v>
      </c>
      <c r="D281" s="833" t="s">
        <v>2996</v>
      </c>
      <c r="E281" s="834" t="s">
        <v>1944</v>
      </c>
      <c r="F281" s="832" t="s">
        <v>1929</v>
      </c>
      <c r="G281" s="832" t="s">
        <v>1991</v>
      </c>
      <c r="H281" s="832" t="s">
        <v>587</v>
      </c>
      <c r="I281" s="832" t="s">
        <v>1997</v>
      </c>
      <c r="J281" s="832" t="s">
        <v>1998</v>
      </c>
      <c r="K281" s="832" t="s">
        <v>1629</v>
      </c>
      <c r="L281" s="835">
        <v>62.18</v>
      </c>
      <c r="M281" s="835">
        <v>124.36</v>
      </c>
      <c r="N281" s="832">
        <v>2</v>
      </c>
      <c r="O281" s="836">
        <v>1</v>
      </c>
      <c r="P281" s="835">
        <v>62.18</v>
      </c>
      <c r="Q281" s="837">
        <v>0.5</v>
      </c>
      <c r="R281" s="832">
        <v>1</v>
      </c>
      <c r="S281" s="837">
        <v>0.5</v>
      </c>
      <c r="T281" s="836">
        <v>0.5</v>
      </c>
      <c r="U281" s="838">
        <v>0.5</v>
      </c>
    </row>
    <row r="282" spans="1:21" ht="14.4" customHeight="1" x14ac:dyDescent="0.3">
      <c r="A282" s="831">
        <v>50</v>
      </c>
      <c r="B282" s="832" t="s">
        <v>1928</v>
      </c>
      <c r="C282" s="832" t="s">
        <v>1933</v>
      </c>
      <c r="D282" s="833" t="s">
        <v>2996</v>
      </c>
      <c r="E282" s="834" t="s">
        <v>1944</v>
      </c>
      <c r="F282" s="832" t="s">
        <v>1929</v>
      </c>
      <c r="G282" s="832" t="s">
        <v>1954</v>
      </c>
      <c r="H282" s="832" t="s">
        <v>624</v>
      </c>
      <c r="I282" s="832" t="s">
        <v>1676</v>
      </c>
      <c r="J282" s="832" t="s">
        <v>1677</v>
      </c>
      <c r="K282" s="832" t="s">
        <v>1678</v>
      </c>
      <c r="L282" s="835">
        <v>278.63</v>
      </c>
      <c r="M282" s="835">
        <v>1393.15</v>
      </c>
      <c r="N282" s="832">
        <v>5</v>
      </c>
      <c r="O282" s="836">
        <v>2.5</v>
      </c>
      <c r="P282" s="835">
        <v>1393.15</v>
      </c>
      <c r="Q282" s="837">
        <v>1</v>
      </c>
      <c r="R282" s="832">
        <v>5</v>
      </c>
      <c r="S282" s="837">
        <v>1</v>
      </c>
      <c r="T282" s="836">
        <v>2.5</v>
      </c>
      <c r="U282" s="838">
        <v>1</v>
      </c>
    </row>
    <row r="283" spans="1:21" ht="14.4" customHeight="1" x14ac:dyDescent="0.3">
      <c r="A283" s="831">
        <v>50</v>
      </c>
      <c r="B283" s="832" t="s">
        <v>1928</v>
      </c>
      <c r="C283" s="832" t="s">
        <v>1933</v>
      </c>
      <c r="D283" s="833" t="s">
        <v>2996</v>
      </c>
      <c r="E283" s="834" t="s">
        <v>1944</v>
      </c>
      <c r="F283" s="832" t="s">
        <v>1929</v>
      </c>
      <c r="G283" s="832" t="s">
        <v>1954</v>
      </c>
      <c r="H283" s="832" t="s">
        <v>624</v>
      </c>
      <c r="I283" s="832" t="s">
        <v>2334</v>
      </c>
      <c r="J283" s="832" t="s">
        <v>1680</v>
      </c>
      <c r="K283" s="832" t="s">
        <v>2335</v>
      </c>
      <c r="L283" s="835">
        <v>139.77000000000001</v>
      </c>
      <c r="M283" s="835">
        <v>279.54000000000002</v>
      </c>
      <c r="N283" s="832">
        <v>2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50</v>
      </c>
      <c r="B284" s="832" t="s">
        <v>1928</v>
      </c>
      <c r="C284" s="832" t="s">
        <v>1933</v>
      </c>
      <c r="D284" s="833" t="s">
        <v>2996</v>
      </c>
      <c r="E284" s="834" t="s">
        <v>1944</v>
      </c>
      <c r="F284" s="832" t="s">
        <v>1929</v>
      </c>
      <c r="G284" s="832" t="s">
        <v>1954</v>
      </c>
      <c r="H284" s="832" t="s">
        <v>624</v>
      </c>
      <c r="I284" s="832" t="s">
        <v>1682</v>
      </c>
      <c r="J284" s="832" t="s">
        <v>1680</v>
      </c>
      <c r="K284" s="832" t="s">
        <v>1683</v>
      </c>
      <c r="L284" s="835">
        <v>279.52999999999997</v>
      </c>
      <c r="M284" s="835">
        <v>279.52999999999997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1928</v>
      </c>
      <c r="C285" s="832" t="s">
        <v>1933</v>
      </c>
      <c r="D285" s="833" t="s">
        <v>2996</v>
      </c>
      <c r="E285" s="834" t="s">
        <v>1944</v>
      </c>
      <c r="F285" s="832" t="s">
        <v>1929</v>
      </c>
      <c r="G285" s="832" t="s">
        <v>1954</v>
      </c>
      <c r="H285" s="832" t="s">
        <v>587</v>
      </c>
      <c r="I285" s="832" t="s">
        <v>1955</v>
      </c>
      <c r="J285" s="832" t="s">
        <v>1677</v>
      </c>
      <c r="K285" s="832" t="s">
        <v>1687</v>
      </c>
      <c r="L285" s="835">
        <v>117.71</v>
      </c>
      <c r="M285" s="835">
        <v>235.42</v>
      </c>
      <c r="N285" s="832">
        <v>2</v>
      </c>
      <c r="O285" s="836">
        <v>1</v>
      </c>
      <c r="P285" s="835">
        <v>117.71</v>
      </c>
      <c r="Q285" s="837">
        <v>0.5</v>
      </c>
      <c r="R285" s="832">
        <v>1</v>
      </c>
      <c r="S285" s="837">
        <v>0.5</v>
      </c>
      <c r="T285" s="836">
        <v>0.5</v>
      </c>
      <c r="U285" s="838">
        <v>0.5</v>
      </c>
    </row>
    <row r="286" spans="1:21" ht="14.4" customHeight="1" x14ac:dyDescent="0.3">
      <c r="A286" s="831">
        <v>50</v>
      </c>
      <c r="B286" s="832" t="s">
        <v>1928</v>
      </c>
      <c r="C286" s="832" t="s">
        <v>1933</v>
      </c>
      <c r="D286" s="833" t="s">
        <v>2996</v>
      </c>
      <c r="E286" s="834" t="s">
        <v>1944</v>
      </c>
      <c r="F286" s="832" t="s">
        <v>1929</v>
      </c>
      <c r="G286" s="832" t="s">
        <v>1954</v>
      </c>
      <c r="H286" s="832" t="s">
        <v>587</v>
      </c>
      <c r="I286" s="832" t="s">
        <v>1999</v>
      </c>
      <c r="J286" s="832" t="s">
        <v>1677</v>
      </c>
      <c r="K286" s="832" t="s">
        <v>1691</v>
      </c>
      <c r="L286" s="835">
        <v>181.11</v>
      </c>
      <c r="M286" s="835">
        <v>1086.6600000000001</v>
      </c>
      <c r="N286" s="832">
        <v>6</v>
      </c>
      <c r="O286" s="836">
        <v>4</v>
      </c>
      <c r="P286" s="835">
        <v>362.22</v>
      </c>
      <c r="Q286" s="837">
        <v>0.33333333333333331</v>
      </c>
      <c r="R286" s="832">
        <v>2</v>
      </c>
      <c r="S286" s="837">
        <v>0.33333333333333331</v>
      </c>
      <c r="T286" s="836">
        <v>1.5</v>
      </c>
      <c r="U286" s="838">
        <v>0.375</v>
      </c>
    </row>
    <row r="287" spans="1:21" ht="14.4" customHeight="1" x14ac:dyDescent="0.3">
      <c r="A287" s="831">
        <v>50</v>
      </c>
      <c r="B287" s="832" t="s">
        <v>1928</v>
      </c>
      <c r="C287" s="832" t="s">
        <v>1933</v>
      </c>
      <c r="D287" s="833" t="s">
        <v>2996</v>
      </c>
      <c r="E287" s="834" t="s">
        <v>1944</v>
      </c>
      <c r="F287" s="832" t="s">
        <v>1929</v>
      </c>
      <c r="G287" s="832" t="s">
        <v>1954</v>
      </c>
      <c r="H287" s="832" t="s">
        <v>624</v>
      </c>
      <c r="I287" s="832" t="s">
        <v>2336</v>
      </c>
      <c r="J287" s="832" t="s">
        <v>1680</v>
      </c>
      <c r="K287" s="832" t="s">
        <v>1691</v>
      </c>
      <c r="L287" s="835">
        <v>143.35</v>
      </c>
      <c r="M287" s="835">
        <v>286.7</v>
      </c>
      <c r="N287" s="832">
        <v>2</v>
      </c>
      <c r="O287" s="836">
        <v>1</v>
      </c>
      <c r="P287" s="835">
        <v>286.7</v>
      </c>
      <c r="Q287" s="837">
        <v>1</v>
      </c>
      <c r="R287" s="832">
        <v>2</v>
      </c>
      <c r="S287" s="837">
        <v>1</v>
      </c>
      <c r="T287" s="836">
        <v>1</v>
      </c>
      <c r="U287" s="838">
        <v>1</v>
      </c>
    </row>
    <row r="288" spans="1:21" ht="14.4" customHeight="1" x14ac:dyDescent="0.3">
      <c r="A288" s="831">
        <v>50</v>
      </c>
      <c r="B288" s="832" t="s">
        <v>1928</v>
      </c>
      <c r="C288" s="832" t="s">
        <v>1933</v>
      </c>
      <c r="D288" s="833" t="s">
        <v>2996</v>
      </c>
      <c r="E288" s="834" t="s">
        <v>1944</v>
      </c>
      <c r="F288" s="832" t="s">
        <v>1929</v>
      </c>
      <c r="G288" s="832" t="s">
        <v>2337</v>
      </c>
      <c r="H288" s="832" t="s">
        <v>587</v>
      </c>
      <c r="I288" s="832" t="s">
        <v>2338</v>
      </c>
      <c r="J288" s="832" t="s">
        <v>2339</v>
      </c>
      <c r="K288" s="832" t="s">
        <v>2340</v>
      </c>
      <c r="L288" s="835">
        <v>62.47</v>
      </c>
      <c r="M288" s="835">
        <v>62.47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50</v>
      </c>
      <c r="B289" s="832" t="s">
        <v>1928</v>
      </c>
      <c r="C289" s="832" t="s">
        <v>1933</v>
      </c>
      <c r="D289" s="833" t="s">
        <v>2996</v>
      </c>
      <c r="E289" s="834" t="s">
        <v>1944</v>
      </c>
      <c r="F289" s="832" t="s">
        <v>1929</v>
      </c>
      <c r="G289" s="832" t="s">
        <v>2337</v>
      </c>
      <c r="H289" s="832" t="s">
        <v>587</v>
      </c>
      <c r="I289" s="832" t="s">
        <v>2341</v>
      </c>
      <c r="J289" s="832" t="s">
        <v>2342</v>
      </c>
      <c r="K289" s="832" t="s">
        <v>2343</v>
      </c>
      <c r="L289" s="835">
        <v>46.03</v>
      </c>
      <c r="M289" s="835">
        <v>92.06</v>
      </c>
      <c r="N289" s="832">
        <v>2</v>
      </c>
      <c r="O289" s="836">
        <v>1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50</v>
      </c>
      <c r="B290" s="832" t="s">
        <v>1928</v>
      </c>
      <c r="C290" s="832" t="s">
        <v>1933</v>
      </c>
      <c r="D290" s="833" t="s">
        <v>2996</v>
      </c>
      <c r="E290" s="834" t="s">
        <v>1944</v>
      </c>
      <c r="F290" s="832" t="s">
        <v>1929</v>
      </c>
      <c r="G290" s="832" t="s">
        <v>1956</v>
      </c>
      <c r="H290" s="832" t="s">
        <v>587</v>
      </c>
      <c r="I290" s="832" t="s">
        <v>2000</v>
      </c>
      <c r="J290" s="832" t="s">
        <v>1958</v>
      </c>
      <c r="K290" s="832" t="s">
        <v>1849</v>
      </c>
      <c r="L290" s="835">
        <v>35.11</v>
      </c>
      <c r="M290" s="835">
        <v>210.66</v>
      </c>
      <c r="N290" s="832">
        <v>6</v>
      </c>
      <c r="O290" s="836">
        <v>3</v>
      </c>
      <c r="P290" s="835">
        <v>105.33</v>
      </c>
      <c r="Q290" s="837">
        <v>0.5</v>
      </c>
      <c r="R290" s="832">
        <v>3</v>
      </c>
      <c r="S290" s="837">
        <v>0.5</v>
      </c>
      <c r="T290" s="836">
        <v>1.5</v>
      </c>
      <c r="U290" s="838">
        <v>0.5</v>
      </c>
    </row>
    <row r="291" spans="1:21" ht="14.4" customHeight="1" x14ac:dyDescent="0.3">
      <c r="A291" s="831">
        <v>50</v>
      </c>
      <c r="B291" s="832" t="s">
        <v>1928</v>
      </c>
      <c r="C291" s="832" t="s">
        <v>1933</v>
      </c>
      <c r="D291" s="833" t="s">
        <v>2996</v>
      </c>
      <c r="E291" s="834" t="s">
        <v>1944</v>
      </c>
      <c r="F291" s="832" t="s">
        <v>1929</v>
      </c>
      <c r="G291" s="832" t="s">
        <v>1956</v>
      </c>
      <c r="H291" s="832" t="s">
        <v>587</v>
      </c>
      <c r="I291" s="832" t="s">
        <v>2344</v>
      </c>
      <c r="J291" s="832" t="s">
        <v>2345</v>
      </c>
      <c r="K291" s="832" t="s">
        <v>681</v>
      </c>
      <c r="L291" s="835">
        <v>70.23</v>
      </c>
      <c r="M291" s="835">
        <v>70.23</v>
      </c>
      <c r="N291" s="832">
        <v>1</v>
      </c>
      <c r="O291" s="836">
        <v>0.5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50</v>
      </c>
      <c r="B292" s="832" t="s">
        <v>1928</v>
      </c>
      <c r="C292" s="832" t="s">
        <v>1933</v>
      </c>
      <c r="D292" s="833" t="s">
        <v>2996</v>
      </c>
      <c r="E292" s="834" t="s">
        <v>1944</v>
      </c>
      <c r="F292" s="832" t="s">
        <v>1929</v>
      </c>
      <c r="G292" s="832" t="s">
        <v>1956</v>
      </c>
      <c r="H292" s="832" t="s">
        <v>624</v>
      </c>
      <c r="I292" s="832" t="s">
        <v>1848</v>
      </c>
      <c r="J292" s="832" t="s">
        <v>680</v>
      </c>
      <c r="K292" s="832" t="s">
        <v>1849</v>
      </c>
      <c r="L292" s="835">
        <v>35.11</v>
      </c>
      <c r="M292" s="835">
        <v>35.11</v>
      </c>
      <c r="N292" s="832">
        <v>1</v>
      </c>
      <c r="O292" s="836">
        <v>0.5</v>
      </c>
      <c r="P292" s="835">
        <v>35.11</v>
      </c>
      <c r="Q292" s="837">
        <v>1</v>
      </c>
      <c r="R292" s="832">
        <v>1</v>
      </c>
      <c r="S292" s="837">
        <v>1</v>
      </c>
      <c r="T292" s="836">
        <v>0.5</v>
      </c>
      <c r="U292" s="838">
        <v>1</v>
      </c>
    </row>
    <row r="293" spans="1:21" ht="14.4" customHeight="1" x14ac:dyDescent="0.3">
      <c r="A293" s="831">
        <v>50</v>
      </c>
      <c r="B293" s="832" t="s">
        <v>1928</v>
      </c>
      <c r="C293" s="832" t="s">
        <v>1933</v>
      </c>
      <c r="D293" s="833" t="s">
        <v>2996</v>
      </c>
      <c r="E293" s="834" t="s">
        <v>1944</v>
      </c>
      <c r="F293" s="832" t="s">
        <v>1929</v>
      </c>
      <c r="G293" s="832" t="s">
        <v>2346</v>
      </c>
      <c r="H293" s="832" t="s">
        <v>587</v>
      </c>
      <c r="I293" s="832" t="s">
        <v>2347</v>
      </c>
      <c r="J293" s="832" t="s">
        <v>2348</v>
      </c>
      <c r="K293" s="832" t="s">
        <v>2349</v>
      </c>
      <c r="L293" s="835">
        <v>224.51</v>
      </c>
      <c r="M293" s="835">
        <v>224.51</v>
      </c>
      <c r="N293" s="832">
        <v>1</v>
      </c>
      <c r="O293" s="836">
        <v>0.5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50</v>
      </c>
      <c r="B294" s="832" t="s">
        <v>1928</v>
      </c>
      <c r="C294" s="832" t="s">
        <v>1933</v>
      </c>
      <c r="D294" s="833" t="s">
        <v>2996</v>
      </c>
      <c r="E294" s="834" t="s">
        <v>1944</v>
      </c>
      <c r="F294" s="832" t="s">
        <v>1929</v>
      </c>
      <c r="G294" s="832" t="s">
        <v>2350</v>
      </c>
      <c r="H294" s="832" t="s">
        <v>624</v>
      </c>
      <c r="I294" s="832" t="s">
        <v>1903</v>
      </c>
      <c r="J294" s="832" t="s">
        <v>1058</v>
      </c>
      <c r="K294" s="832" t="s">
        <v>681</v>
      </c>
      <c r="L294" s="835">
        <v>58.77</v>
      </c>
      <c r="M294" s="835">
        <v>58.77</v>
      </c>
      <c r="N294" s="832">
        <v>1</v>
      </c>
      <c r="O294" s="836">
        <v>0.5</v>
      </c>
      <c r="P294" s="835">
        <v>58.77</v>
      </c>
      <c r="Q294" s="837">
        <v>1</v>
      </c>
      <c r="R294" s="832">
        <v>1</v>
      </c>
      <c r="S294" s="837">
        <v>1</v>
      </c>
      <c r="T294" s="836">
        <v>0.5</v>
      </c>
      <c r="U294" s="838">
        <v>1</v>
      </c>
    </row>
    <row r="295" spans="1:21" ht="14.4" customHeight="1" x14ac:dyDescent="0.3">
      <c r="A295" s="831">
        <v>50</v>
      </c>
      <c r="B295" s="832" t="s">
        <v>1928</v>
      </c>
      <c r="C295" s="832" t="s">
        <v>1933</v>
      </c>
      <c r="D295" s="833" t="s">
        <v>2996</v>
      </c>
      <c r="E295" s="834" t="s">
        <v>1944</v>
      </c>
      <c r="F295" s="832" t="s">
        <v>1929</v>
      </c>
      <c r="G295" s="832" t="s">
        <v>2290</v>
      </c>
      <c r="H295" s="832" t="s">
        <v>587</v>
      </c>
      <c r="I295" s="832" t="s">
        <v>2291</v>
      </c>
      <c r="J295" s="832" t="s">
        <v>2292</v>
      </c>
      <c r="K295" s="832" t="s">
        <v>2293</v>
      </c>
      <c r="L295" s="835">
        <v>78.33</v>
      </c>
      <c r="M295" s="835">
        <v>78.33</v>
      </c>
      <c r="N295" s="832">
        <v>1</v>
      </c>
      <c r="O295" s="836">
        <v>1</v>
      </c>
      <c r="P295" s="835">
        <v>78.33</v>
      </c>
      <c r="Q295" s="837">
        <v>1</v>
      </c>
      <c r="R295" s="832">
        <v>1</v>
      </c>
      <c r="S295" s="837">
        <v>1</v>
      </c>
      <c r="T295" s="836">
        <v>1</v>
      </c>
      <c r="U295" s="838">
        <v>1</v>
      </c>
    </row>
    <row r="296" spans="1:21" ht="14.4" customHeight="1" x14ac:dyDescent="0.3">
      <c r="A296" s="831">
        <v>50</v>
      </c>
      <c r="B296" s="832" t="s">
        <v>1928</v>
      </c>
      <c r="C296" s="832" t="s">
        <v>1933</v>
      </c>
      <c r="D296" s="833" t="s">
        <v>2996</v>
      </c>
      <c r="E296" s="834" t="s">
        <v>1944</v>
      </c>
      <c r="F296" s="832" t="s">
        <v>1929</v>
      </c>
      <c r="G296" s="832" t="s">
        <v>2140</v>
      </c>
      <c r="H296" s="832" t="s">
        <v>587</v>
      </c>
      <c r="I296" s="832" t="s">
        <v>2351</v>
      </c>
      <c r="J296" s="832" t="s">
        <v>2142</v>
      </c>
      <c r="K296" s="832" t="s">
        <v>2352</v>
      </c>
      <c r="L296" s="835">
        <v>772.5</v>
      </c>
      <c r="M296" s="835">
        <v>772.5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50</v>
      </c>
      <c r="B297" s="832" t="s">
        <v>1928</v>
      </c>
      <c r="C297" s="832" t="s">
        <v>1933</v>
      </c>
      <c r="D297" s="833" t="s">
        <v>2996</v>
      </c>
      <c r="E297" s="834" t="s">
        <v>1944</v>
      </c>
      <c r="F297" s="832" t="s">
        <v>1929</v>
      </c>
      <c r="G297" s="832" t="s">
        <v>2001</v>
      </c>
      <c r="H297" s="832" t="s">
        <v>587</v>
      </c>
      <c r="I297" s="832" t="s">
        <v>2353</v>
      </c>
      <c r="J297" s="832" t="s">
        <v>2354</v>
      </c>
      <c r="K297" s="832" t="s">
        <v>2355</v>
      </c>
      <c r="L297" s="835">
        <v>161.4</v>
      </c>
      <c r="M297" s="835">
        <v>161.4</v>
      </c>
      <c r="N297" s="832">
        <v>1</v>
      </c>
      <c r="O297" s="836">
        <v>0.5</v>
      </c>
      <c r="P297" s="835">
        <v>161.4</v>
      </c>
      <c r="Q297" s="837">
        <v>1</v>
      </c>
      <c r="R297" s="832">
        <v>1</v>
      </c>
      <c r="S297" s="837">
        <v>1</v>
      </c>
      <c r="T297" s="836">
        <v>0.5</v>
      </c>
      <c r="U297" s="838">
        <v>1</v>
      </c>
    </row>
    <row r="298" spans="1:21" ht="14.4" customHeight="1" x14ac:dyDescent="0.3">
      <c r="A298" s="831">
        <v>50</v>
      </c>
      <c r="B298" s="832" t="s">
        <v>1928</v>
      </c>
      <c r="C298" s="832" t="s">
        <v>1933</v>
      </c>
      <c r="D298" s="833" t="s">
        <v>2996</v>
      </c>
      <c r="E298" s="834" t="s">
        <v>1944</v>
      </c>
      <c r="F298" s="832" t="s">
        <v>1929</v>
      </c>
      <c r="G298" s="832" t="s">
        <v>2001</v>
      </c>
      <c r="H298" s="832" t="s">
        <v>587</v>
      </c>
      <c r="I298" s="832" t="s">
        <v>2002</v>
      </c>
      <c r="J298" s="832" t="s">
        <v>1175</v>
      </c>
      <c r="K298" s="832" t="s">
        <v>2003</v>
      </c>
      <c r="L298" s="835">
        <v>96.84</v>
      </c>
      <c r="M298" s="835">
        <v>96.84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1928</v>
      </c>
      <c r="C299" s="832" t="s">
        <v>1933</v>
      </c>
      <c r="D299" s="833" t="s">
        <v>2996</v>
      </c>
      <c r="E299" s="834" t="s">
        <v>1944</v>
      </c>
      <c r="F299" s="832" t="s">
        <v>1929</v>
      </c>
      <c r="G299" s="832" t="s">
        <v>2153</v>
      </c>
      <c r="H299" s="832" t="s">
        <v>587</v>
      </c>
      <c r="I299" s="832" t="s">
        <v>2356</v>
      </c>
      <c r="J299" s="832" t="s">
        <v>733</v>
      </c>
      <c r="K299" s="832" t="s">
        <v>2357</v>
      </c>
      <c r="L299" s="835">
        <v>91.11</v>
      </c>
      <c r="M299" s="835">
        <v>273.33</v>
      </c>
      <c r="N299" s="832">
        <v>3</v>
      </c>
      <c r="O299" s="836">
        <v>1.5</v>
      </c>
      <c r="P299" s="835">
        <v>91.11</v>
      </c>
      <c r="Q299" s="837">
        <v>0.33333333333333337</v>
      </c>
      <c r="R299" s="832">
        <v>1</v>
      </c>
      <c r="S299" s="837">
        <v>0.33333333333333331</v>
      </c>
      <c r="T299" s="836">
        <v>1</v>
      </c>
      <c r="U299" s="838">
        <v>0.66666666666666663</v>
      </c>
    </row>
    <row r="300" spans="1:21" ht="14.4" customHeight="1" x14ac:dyDescent="0.3">
      <c r="A300" s="831">
        <v>50</v>
      </c>
      <c r="B300" s="832" t="s">
        <v>1928</v>
      </c>
      <c r="C300" s="832" t="s">
        <v>1933</v>
      </c>
      <c r="D300" s="833" t="s">
        <v>2996</v>
      </c>
      <c r="E300" s="834" t="s">
        <v>1944</v>
      </c>
      <c r="F300" s="832" t="s">
        <v>1929</v>
      </c>
      <c r="G300" s="832" t="s">
        <v>2153</v>
      </c>
      <c r="H300" s="832" t="s">
        <v>587</v>
      </c>
      <c r="I300" s="832" t="s">
        <v>2358</v>
      </c>
      <c r="J300" s="832" t="s">
        <v>733</v>
      </c>
      <c r="K300" s="832" t="s">
        <v>2359</v>
      </c>
      <c r="L300" s="835">
        <v>45.56</v>
      </c>
      <c r="M300" s="835">
        <v>45.56</v>
      </c>
      <c r="N300" s="832">
        <v>1</v>
      </c>
      <c r="O300" s="836">
        <v>0.5</v>
      </c>
      <c r="P300" s="835">
        <v>45.56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50</v>
      </c>
      <c r="B301" s="832" t="s">
        <v>1928</v>
      </c>
      <c r="C301" s="832" t="s">
        <v>1933</v>
      </c>
      <c r="D301" s="833" t="s">
        <v>2996</v>
      </c>
      <c r="E301" s="834" t="s">
        <v>1944</v>
      </c>
      <c r="F301" s="832" t="s">
        <v>1929</v>
      </c>
      <c r="G301" s="832" t="s">
        <v>2360</v>
      </c>
      <c r="H301" s="832" t="s">
        <v>624</v>
      </c>
      <c r="I301" s="832" t="s">
        <v>2361</v>
      </c>
      <c r="J301" s="832" t="s">
        <v>2362</v>
      </c>
      <c r="K301" s="832" t="s">
        <v>2363</v>
      </c>
      <c r="L301" s="835">
        <v>561.76</v>
      </c>
      <c r="M301" s="835">
        <v>561.76</v>
      </c>
      <c r="N301" s="832">
        <v>1</v>
      </c>
      <c r="O301" s="836">
        <v>0.5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50</v>
      </c>
      <c r="B302" s="832" t="s">
        <v>1928</v>
      </c>
      <c r="C302" s="832" t="s">
        <v>1933</v>
      </c>
      <c r="D302" s="833" t="s">
        <v>2996</v>
      </c>
      <c r="E302" s="834" t="s">
        <v>1944</v>
      </c>
      <c r="F302" s="832" t="s">
        <v>1929</v>
      </c>
      <c r="G302" s="832" t="s">
        <v>2004</v>
      </c>
      <c r="H302" s="832" t="s">
        <v>587</v>
      </c>
      <c r="I302" s="832" t="s">
        <v>2005</v>
      </c>
      <c r="J302" s="832" t="s">
        <v>778</v>
      </c>
      <c r="K302" s="832" t="s">
        <v>2006</v>
      </c>
      <c r="L302" s="835">
        <v>159.16999999999999</v>
      </c>
      <c r="M302" s="835">
        <v>159.16999999999999</v>
      </c>
      <c r="N302" s="832">
        <v>1</v>
      </c>
      <c r="O302" s="836">
        <v>0.5</v>
      </c>
      <c r="P302" s="835">
        <v>159.16999999999999</v>
      </c>
      <c r="Q302" s="837">
        <v>1</v>
      </c>
      <c r="R302" s="832">
        <v>1</v>
      </c>
      <c r="S302" s="837">
        <v>1</v>
      </c>
      <c r="T302" s="836">
        <v>0.5</v>
      </c>
      <c r="U302" s="838">
        <v>1</v>
      </c>
    </row>
    <row r="303" spans="1:21" ht="14.4" customHeight="1" x14ac:dyDescent="0.3">
      <c r="A303" s="831">
        <v>50</v>
      </c>
      <c r="B303" s="832" t="s">
        <v>1928</v>
      </c>
      <c r="C303" s="832" t="s">
        <v>1933</v>
      </c>
      <c r="D303" s="833" t="s">
        <v>2996</v>
      </c>
      <c r="E303" s="834" t="s">
        <v>1944</v>
      </c>
      <c r="F303" s="832" t="s">
        <v>1929</v>
      </c>
      <c r="G303" s="832" t="s">
        <v>2364</v>
      </c>
      <c r="H303" s="832" t="s">
        <v>587</v>
      </c>
      <c r="I303" s="832" t="s">
        <v>2365</v>
      </c>
      <c r="J303" s="832" t="s">
        <v>2366</v>
      </c>
      <c r="K303" s="832" t="s">
        <v>2367</v>
      </c>
      <c r="L303" s="835">
        <v>3551.67</v>
      </c>
      <c r="M303" s="835">
        <v>3551.67</v>
      </c>
      <c r="N303" s="832">
        <v>1</v>
      </c>
      <c r="O303" s="836">
        <v>0.5</v>
      </c>
      <c r="P303" s="835">
        <v>3551.67</v>
      </c>
      <c r="Q303" s="837">
        <v>1</v>
      </c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50</v>
      </c>
      <c r="B304" s="832" t="s">
        <v>1928</v>
      </c>
      <c r="C304" s="832" t="s">
        <v>1933</v>
      </c>
      <c r="D304" s="833" t="s">
        <v>2996</v>
      </c>
      <c r="E304" s="834" t="s">
        <v>1944</v>
      </c>
      <c r="F304" s="832" t="s">
        <v>1929</v>
      </c>
      <c r="G304" s="832" t="s">
        <v>2368</v>
      </c>
      <c r="H304" s="832" t="s">
        <v>587</v>
      </c>
      <c r="I304" s="832" t="s">
        <v>2369</v>
      </c>
      <c r="J304" s="832" t="s">
        <v>2370</v>
      </c>
      <c r="K304" s="832" t="s">
        <v>2371</v>
      </c>
      <c r="L304" s="835">
        <v>121.07</v>
      </c>
      <c r="M304" s="835">
        <v>121.07</v>
      </c>
      <c r="N304" s="832">
        <v>1</v>
      </c>
      <c r="O304" s="836">
        <v>0.5</v>
      </c>
      <c r="P304" s="835">
        <v>121.07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50</v>
      </c>
      <c r="B305" s="832" t="s">
        <v>1928</v>
      </c>
      <c r="C305" s="832" t="s">
        <v>1933</v>
      </c>
      <c r="D305" s="833" t="s">
        <v>2996</v>
      </c>
      <c r="E305" s="834" t="s">
        <v>1944</v>
      </c>
      <c r="F305" s="832" t="s">
        <v>1929</v>
      </c>
      <c r="G305" s="832" t="s">
        <v>2372</v>
      </c>
      <c r="H305" s="832" t="s">
        <v>587</v>
      </c>
      <c r="I305" s="832" t="s">
        <v>2373</v>
      </c>
      <c r="J305" s="832" t="s">
        <v>2374</v>
      </c>
      <c r="K305" s="832" t="s">
        <v>2375</v>
      </c>
      <c r="L305" s="835">
        <v>386.89</v>
      </c>
      <c r="M305" s="835">
        <v>386.89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50</v>
      </c>
      <c r="B306" s="832" t="s">
        <v>1928</v>
      </c>
      <c r="C306" s="832" t="s">
        <v>1933</v>
      </c>
      <c r="D306" s="833" t="s">
        <v>2996</v>
      </c>
      <c r="E306" s="834" t="s">
        <v>1944</v>
      </c>
      <c r="F306" s="832" t="s">
        <v>1929</v>
      </c>
      <c r="G306" s="832" t="s">
        <v>2007</v>
      </c>
      <c r="H306" s="832" t="s">
        <v>624</v>
      </c>
      <c r="I306" s="832" t="s">
        <v>2072</v>
      </c>
      <c r="J306" s="832" t="s">
        <v>818</v>
      </c>
      <c r="K306" s="832" t="s">
        <v>1845</v>
      </c>
      <c r="L306" s="835">
        <v>42.51</v>
      </c>
      <c r="M306" s="835">
        <v>42.51</v>
      </c>
      <c r="N306" s="832">
        <v>1</v>
      </c>
      <c r="O306" s="836">
        <v>0.5</v>
      </c>
      <c r="P306" s="835">
        <v>42.51</v>
      </c>
      <c r="Q306" s="837">
        <v>1</v>
      </c>
      <c r="R306" s="832">
        <v>1</v>
      </c>
      <c r="S306" s="837">
        <v>1</v>
      </c>
      <c r="T306" s="836">
        <v>0.5</v>
      </c>
      <c r="U306" s="838">
        <v>1</v>
      </c>
    </row>
    <row r="307" spans="1:21" ht="14.4" customHeight="1" x14ac:dyDescent="0.3">
      <c r="A307" s="831">
        <v>50</v>
      </c>
      <c r="B307" s="832" t="s">
        <v>1928</v>
      </c>
      <c r="C307" s="832" t="s">
        <v>1933</v>
      </c>
      <c r="D307" s="833" t="s">
        <v>2996</v>
      </c>
      <c r="E307" s="834" t="s">
        <v>1944</v>
      </c>
      <c r="F307" s="832" t="s">
        <v>1929</v>
      </c>
      <c r="G307" s="832" t="s">
        <v>2007</v>
      </c>
      <c r="H307" s="832" t="s">
        <v>624</v>
      </c>
      <c r="I307" s="832" t="s">
        <v>2376</v>
      </c>
      <c r="J307" s="832" t="s">
        <v>816</v>
      </c>
      <c r="K307" s="832" t="s">
        <v>2377</v>
      </c>
      <c r="L307" s="835">
        <v>58.97</v>
      </c>
      <c r="M307" s="835">
        <v>58.97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50</v>
      </c>
      <c r="B308" s="832" t="s">
        <v>1928</v>
      </c>
      <c r="C308" s="832" t="s">
        <v>1933</v>
      </c>
      <c r="D308" s="833" t="s">
        <v>2996</v>
      </c>
      <c r="E308" s="834" t="s">
        <v>1944</v>
      </c>
      <c r="F308" s="832" t="s">
        <v>1929</v>
      </c>
      <c r="G308" s="832" t="s">
        <v>2007</v>
      </c>
      <c r="H308" s="832" t="s">
        <v>587</v>
      </c>
      <c r="I308" s="832" t="s">
        <v>1844</v>
      </c>
      <c r="J308" s="832" t="s">
        <v>1240</v>
      </c>
      <c r="K308" s="832" t="s">
        <v>1845</v>
      </c>
      <c r="L308" s="835">
        <v>42.51</v>
      </c>
      <c r="M308" s="835">
        <v>340.08</v>
      </c>
      <c r="N308" s="832">
        <v>8</v>
      </c>
      <c r="O308" s="836">
        <v>4.5</v>
      </c>
      <c r="P308" s="835">
        <v>212.54999999999998</v>
      </c>
      <c r="Q308" s="837">
        <v>0.625</v>
      </c>
      <c r="R308" s="832">
        <v>5</v>
      </c>
      <c r="S308" s="837">
        <v>0.625</v>
      </c>
      <c r="T308" s="836">
        <v>2.5</v>
      </c>
      <c r="U308" s="838">
        <v>0.55555555555555558</v>
      </c>
    </row>
    <row r="309" spans="1:21" ht="14.4" customHeight="1" x14ac:dyDescent="0.3">
      <c r="A309" s="831">
        <v>50</v>
      </c>
      <c r="B309" s="832" t="s">
        <v>1928</v>
      </c>
      <c r="C309" s="832" t="s">
        <v>1933</v>
      </c>
      <c r="D309" s="833" t="s">
        <v>2996</v>
      </c>
      <c r="E309" s="834" t="s">
        <v>1944</v>
      </c>
      <c r="F309" s="832" t="s">
        <v>1929</v>
      </c>
      <c r="G309" s="832" t="s">
        <v>2011</v>
      </c>
      <c r="H309" s="832" t="s">
        <v>587</v>
      </c>
      <c r="I309" s="832" t="s">
        <v>2012</v>
      </c>
      <c r="J309" s="832" t="s">
        <v>2013</v>
      </c>
      <c r="K309" s="832" t="s">
        <v>2014</v>
      </c>
      <c r="L309" s="835">
        <v>107.27</v>
      </c>
      <c r="M309" s="835">
        <v>1823.59</v>
      </c>
      <c r="N309" s="832">
        <v>17</v>
      </c>
      <c r="O309" s="836">
        <v>4.5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50</v>
      </c>
      <c r="B310" s="832" t="s">
        <v>1928</v>
      </c>
      <c r="C310" s="832" t="s">
        <v>1933</v>
      </c>
      <c r="D310" s="833" t="s">
        <v>2996</v>
      </c>
      <c r="E310" s="834" t="s">
        <v>1944</v>
      </c>
      <c r="F310" s="832" t="s">
        <v>1929</v>
      </c>
      <c r="G310" s="832" t="s">
        <v>2015</v>
      </c>
      <c r="H310" s="832" t="s">
        <v>587</v>
      </c>
      <c r="I310" s="832" t="s">
        <v>2016</v>
      </c>
      <c r="J310" s="832" t="s">
        <v>870</v>
      </c>
      <c r="K310" s="832" t="s">
        <v>2017</v>
      </c>
      <c r="L310" s="835">
        <v>45.03</v>
      </c>
      <c r="M310" s="835">
        <v>180.12</v>
      </c>
      <c r="N310" s="832">
        <v>4</v>
      </c>
      <c r="O310" s="836">
        <v>2</v>
      </c>
      <c r="P310" s="835">
        <v>135.09</v>
      </c>
      <c r="Q310" s="837">
        <v>0.75</v>
      </c>
      <c r="R310" s="832">
        <v>3</v>
      </c>
      <c r="S310" s="837">
        <v>0.75</v>
      </c>
      <c r="T310" s="836">
        <v>1.5</v>
      </c>
      <c r="U310" s="838">
        <v>0.75</v>
      </c>
    </row>
    <row r="311" spans="1:21" ht="14.4" customHeight="1" x14ac:dyDescent="0.3">
      <c r="A311" s="831">
        <v>50</v>
      </c>
      <c r="B311" s="832" t="s">
        <v>1928</v>
      </c>
      <c r="C311" s="832" t="s">
        <v>1933</v>
      </c>
      <c r="D311" s="833" t="s">
        <v>2996</v>
      </c>
      <c r="E311" s="834" t="s">
        <v>1944</v>
      </c>
      <c r="F311" s="832" t="s">
        <v>1929</v>
      </c>
      <c r="G311" s="832" t="s">
        <v>2018</v>
      </c>
      <c r="H311" s="832" t="s">
        <v>587</v>
      </c>
      <c r="I311" s="832" t="s">
        <v>2019</v>
      </c>
      <c r="J311" s="832" t="s">
        <v>864</v>
      </c>
      <c r="K311" s="832" t="s">
        <v>2020</v>
      </c>
      <c r="L311" s="835">
        <v>49.2</v>
      </c>
      <c r="M311" s="835">
        <v>49.2</v>
      </c>
      <c r="N311" s="832">
        <v>1</v>
      </c>
      <c r="O311" s="836">
        <v>0.5</v>
      </c>
      <c r="P311" s="835">
        <v>49.2</v>
      </c>
      <c r="Q311" s="837">
        <v>1</v>
      </c>
      <c r="R311" s="832">
        <v>1</v>
      </c>
      <c r="S311" s="837">
        <v>1</v>
      </c>
      <c r="T311" s="836">
        <v>0.5</v>
      </c>
      <c r="U311" s="838">
        <v>1</v>
      </c>
    </row>
    <row r="312" spans="1:21" ht="14.4" customHeight="1" x14ac:dyDescent="0.3">
      <c r="A312" s="831">
        <v>50</v>
      </c>
      <c r="B312" s="832" t="s">
        <v>1928</v>
      </c>
      <c r="C312" s="832" t="s">
        <v>1933</v>
      </c>
      <c r="D312" s="833" t="s">
        <v>2996</v>
      </c>
      <c r="E312" s="834" t="s">
        <v>1944</v>
      </c>
      <c r="F312" s="832" t="s">
        <v>1929</v>
      </c>
      <c r="G312" s="832" t="s">
        <v>2378</v>
      </c>
      <c r="H312" s="832" t="s">
        <v>587</v>
      </c>
      <c r="I312" s="832" t="s">
        <v>2379</v>
      </c>
      <c r="J312" s="832" t="s">
        <v>1123</v>
      </c>
      <c r="K312" s="832" t="s">
        <v>2380</v>
      </c>
      <c r="L312" s="835">
        <v>48.09</v>
      </c>
      <c r="M312" s="835">
        <v>96.18</v>
      </c>
      <c r="N312" s="832">
        <v>2</v>
      </c>
      <c r="O312" s="836">
        <v>0.5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50</v>
      </c>
      <c r="B313" s="832" t="s">
        <v>1928</v>
      </c>
      <c r="C313" s="832" t="s">
        <v>1933</v>
      </c>
      <c r="D313" s="833" t="s">
        <v>2996</v>
      </c>
      <c r="E313" s="834" t="s">
        <v>1944</v>
      </c>
      <c r="F313" s="832" t="s">
        <v>1929</v>
      </c>
      <c r="G313" s="832" t="s">
        <v>2381</v>
      </c>
      <c r="H313" s="832" t="s">
        <v>624</v>
      </c>
      <c r="I313" s="832" t="s">
        <v>2382</v>
      </c>
      <c r="J313" s="832" t="s">
        <v>703</v>
      </c>
      <c r="K313" s="832" t="s">
        <v>2383</v>
      </c>
      <c r="L313" s="835">
        <v>8.7899999999999991</v>
      </c>
      <c r="M313" s="835">
        <v>8.7899999999999991</v>
      </c>
      <c r="N313" s="832">
        <v>1</v>
      </c>
      <c r="O313" s="836">
        <v>0.5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50</v>
      </c>
      <c r="B314" s="832" t="s">
        <v>1928</v>
      </c>
      <c r="C314" s="832" t="s">
        <v>1933</v>
      </c>
      <c r="D314" s="833" t="s">
        <v>2996</v>
      </c>
      <c r="E314" s="834" t="s">
        <v>1944</v>
      </c>
      <c r="F314" s="832" t="s">
        <v>1929</v>
      </c>
      <c r="G314" s="832" t="s">
        <v>2384</v>
      </c>
      <c r="H314" s="832" t="s">
        <v>587</v>
      </c>
      <c r="I314" s="832" t="s">
        <v>2385</v>
      </c>
      <c r="J314" s="832" t="s">
        <v>2386</v>
      </c>
      <c r="K314" s="832" t="s">
        <v>2387</v>
      </c>
      <c r="L314" s="835">
        <v>76.180000000000007</v>
      </c>
      <c r="M314" s="835">
        <v>76.180000000000007</v>
      </c>
      <c r="N314" s="832">
        <v>1</v>
      </c>
      <c r="O314" s="836">
        <v>1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50</v>
      </c>
      <c r="B315" s="832" t="s">
        <v>1928</v>
      </c>
      <c r="C315" s="832" t="s">
        <v>1933</v>
      </c>
      <c r="D315" s="833" t="s">
        <v>2996</v>
      </c>
      <c r="E315" s="834" t="s">
        <v>1944</v>
      </c>
      <c r="F315" s="832" t="s">
        <v>1929</v>
      </c>
      <c r="G315" s="832" t="s">
        <v>1962</v>
      </c>
      <c r="H315" s="832" t="s">
        <v>624</v>
      </c>
      <c r="I315" s="832" t="s">
        <v>1557</v>
      </c>
      <c r="J315" s="832" t="s">
        <v>1558</v>
      </c>
      <c r="K315" s="832" t="s">
        <v>1559</v>
      </c>
      <c r="L315" s="835">
        <v>93.43</v>
      </c>
      <c r="M315" s="835">
        <v>467.15000000000003</v>
      </c>
      <c r="N315" s="832">
        <v>5</v>
      </c>
      <c r="O315" s="836">
        <v>2.5</v>
      </c>
      <c r="P315" s="835">
        <v>373.72</v>
      </c>
      <c r="Q315" s="837">
        <v>0.8</v>
      </c>
      <c r="R315" s="832">
        <v>4</v>
      </c>
      <c r="S315" s="837">
        <v>0.8</v>
      </c>
      <c r="T315" s="836">
        <v>2</v>
      </c>
      <c r="U315" s="838">
        <v>0.8</v>
      </c>
    </row>
    <row r="316" spans="1:21" ht="14.4" customHeight="1" x14ac:dyDescent="0.3">
      <c r="A316" s="831">
        <v>50</v>
      </c>
      <c r="B316" s="832" t="s">
        <v>1928</v>
      </c>
      <c r="C316" s="832" t="s">
        <v>1933</v>
      </c>
      <c r="D316" s="833" t="s">
        <v>2996</v>
      </c>
      <c r="E316" s="834" t="s">
        <v>1944</v>
      </c>
      <c r="F316" s="832" t="s">
        <v>1929</v>
      </c>
      <c r="G316" s="832" t="s">
        <v>2296</v>
      </c>
      <c r="H316" s="832" t="s">
        <v>587</v>
      </c>
      <c r="I316" s="832" t="s">
        <v>2297</v>
      </c>
      <c r="J316" s="832" t="s">
        <v>2298</v>
      </c>
      <c r="K316" s="832" t="s">
        <v>2299</v>
      </c>
      <c r="L316" s="835">
        <v>73.989999999999995</v>
      </c>
      <c r="M316" s="835">
        <v>73.989999999999995</v>
      </c>
      <c r="N316" s="832">
        <v>1</v>
      </c>
      <c r="O316" s="836">
        <v>0.5</v>
      </c>
      <c r="P316" s="835">
        <v>73.989999999999995</v>
      </c>
      <c r="Q316" s="837">
        <v>1</v>
      </c>
      <c r="R316" s="832">
        <v>1</v>
      </c>
      <c r="S316" s="837">
        <v>1</v>
      </c>
      <c r="T316" s="836">
        <v>0.5</v>
      </c>
      <c r="U316" s="838">
        <v>1</v>
      </c>
    </row>
    <row r="317" spans="1:21" ht="14.4" customHeight="1" x14ac:dyDescent="0.3">
      <c r="A317" s="831">
        <v>50</v>
      </c>
      <c r="B317" s="832" t="s">
        <v>1928</v>
      </c>
      <c r="C317" s="832" t="s">
        <v>1933</v>
      </c>
      <c r="D317" s="833" t="s">
        <v>2996</v>
      </c>
      <c r="E317" s="834" t="s">
        <v>1944</v>
      </c>
      <c r="F317" s="832" t="s">
        <v>1929</v>
      </c>
      <c r="G317" s="832" t="s">
        <v>2181</v>
      </c>
      <c r="H317" s="832" t="s">
        <v>587</v>
      </c>
      <c r="I317" s="832" t="s">
        <v>2182</v>
      </c>
      <c r="J317" s="832" t="s">
        <v>712</v>
      </c>
      <c r="K317" s="832" t="s">
        <v>2183</v>
      </c>
      <c r="L317" s="835">
        <v>231.16</v>
      </c>
      <c r="M317" s="835">
        <v>231.16</v>
      </c>
      <c r="N317" s="832">
        <v>1</v>
      </c>
      <c r="O317" s="836">
        <v>0.5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50</v>
      </c>
      <c r="B318" s="832" t="s">
        <v>1928</v>
      </c>
      <c r="C318" s="832" t="s">
        <v>1933</v>
      </c>
      <c r="D318" s="833" t="s">
        <v>2996</v>
      </c>
      <c r="E318" s="834" t="s">
        <v>1944</v>
      </c>
      <c r="F318" s="832" t="s">
        <v>1929</v>
      </c>
      <c r="G318" s="832" t="s">
        <v>2388</v>
      </c>
      <c r="H318" s="832" t="s">
        <v>587</v>
      </c>
      <c r="I318" s="832" t="s">
        <v>2389</v>
      </c>
      <c r="J318" s="832" t="s">
        <v>2390</v>
      </c>
      <c r="K318" s="832" t="s">
        <v>2391</v>
      </c>
      <c r="L318" s="835">
        <v>61.97</v>
      </c>
      <c r="M318" s="835">
        <v>61.97</v>
      </c>
      <c r="N318" s="832">
        <v>1</v>
      </c>
      <c r="O318" s="836">
        <v>0.5</v>
      </c>
      <c r="P318" s="835">
        <v>61.97</v>
      </c>
      <c r="Q318" s="837">
        <v>1</v>
      </c>
      <c r="R318" s="832">
        <v>1</v>
      </c>
      <c r="S318" s="837">
        <v>1</v>
      </c>
      <c r="T318" s="836">
        <v>0.5</v>
      </c>
      <c r="U318" s="838">
        <v>1</v>
      </c>
    </row>
    <row r="319" spans="1:21" ht="14.4" customHeight="1" x14ac:dyDescent="0.3">
      <c r="A319" s="831">
        <v>50</v>
      </c>
      <c r="B319" s="832" t="s">
        <v>1928</v>
      </c>
      <c r="C319" s="832" t="s">
        <v>1933</v>
      </c>
      <c r="D319" s="833" t="s">
        <v>2996</v>
      </c>
      <c r="E319" s="834" t="s">
        <v>1944</v>
      </c>
      <c r="F319" s="832" t="s">
        <v>1929</v>
      </c>
      <c r="G319" s="832" t="s">
        <v>1963</v>
      </c>
      <c r="H319" s="832" t="s">
        <v>587</v>
      </c>
      <c r="I319" s="832" t="s">
        <v>2098</v>
      </c>
      <c r="J319" s="832" t="s">
        <v>1965</v>
      </c>
      <c r="K319" s="832" t="s">
        <v>2099</v>
      </c>
      <c r="L319" s="835">
        <v>35.18</v>
      </c>
      <c r="M319" s="835">
        <v>35.18</v>
      </c>
      <c r="N319" s="832">
        <v>1</v>
      </c>
      <c r="O319" s="836">
        <v>0.5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50</v>
      </c>
      <c r="B320" s="832" t="s">
        <v>1928</v>
      </c>
      <c r="C320" s="832" t="s">
        <v>1933</v>
      </c>
      <c r="D320" s="833" t="s">
        <v>2996</v>
      </c>
      <c r="E320" s="834" t="s">
        <v>1944</v>
      </c>
      <c r="F320" s="832" t="s">
        <v>1929</v>
      </c>
      <c r="G320" s="832" t="s">
        <v>1963</v>
      </c>
      <c r="H320" s="832" t="s">
        <v>587</v>
      </c>
      <c r="I320" s="832" t="s">
        <v>1964</v>
      </c>
      <c r="J320" s="832" t="s">
        <v>1965</v>
      </c>
      <c r="K320" s="832" t="s">
        <v>1966</v>
      </c>
      <c r="L320" s="835">
        <v>11.73</v>
      </c>
      <c r="M320" s="835">
        <v>105.57000000000001</v>
      </c>
      <c r="N320" s="832">
        <v>9</v>
      </c>
      <c r="O320" s="836">
        <v>5</v>
      </c>
      <c r="P320" s="835">
        <v>35.19</v>
      </c>
      <c r="Q320" s="837">
        <v>0.33333333333333331</v>
      </c>
      <c r="R320" s="832">
        <v>3</v>
      </c>
      <c r="S320" s="837">
        <v>0.33333333333333331</v>
      </c>
      <c r="T320" s="836">
        <v>1.5</v>
      </c>
      <c r="U320" s="838">
        <v>0.3</v>
      </c>
    </row>
    <row r="321" spans="1:21" ht="14.4" customHeight="1" x14ac:dyDescent="0.3">
      <c r="A321" s="831">
        <v>50</v>
      </c>
      <c r="B321" s="832" t="s">
        <v>1928</v>
      </c>
      <c r="C321" s="832" t="s">
        <v>1933</v>
      </c>
      <c r="D321" s="833" t="s">
        <v>2996</v>
      </c>
      <c r="E321" s="834" t="s">
        <v>1944</v>
      </c>
      <c r="F321" s="832" t="s">
        <v>1929</v>
      </c>
      <c r="G321" s="832" t="s">
        <v>1963</v>
      </c>
      <c r="H321" s="832" t="s">
        <v>587</v>
      </c>
      <c r="I321" s="832" t="s">
        <v>2077</v>
      </c>
      <c r="J321" s="832" t="s">
        <v>2078</v>
      </c>
      <c r="K321" s="832" t="s">
        <v>2079</v>
      </c>
      <c r="L321" s="835">
        <v>11.73</v>
      </c>
      <c r="M321" s="835">
        <v>11.73</v>
      </c>
      <c r="N321" s="832">
        <v>1</v>
      </c>
      <c r="O321" s="836">
        <v>1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50</v>
      </c>
      <c r="B322" s="832" t="s">
        <v>1928</v>
      </c>
      <c r="C322" s="832" t="s">
        <v>1933</v>
      </c>
      <c r="D322" s="833" t="s">
        <v>2996</v>
      </c>
      <c r="E322" s="834" t="s">
        <v>1944</v>
      </c>
      <c r="F322" s="832" t="s">
        <v>1929</v>
      </c>
      <c r="G322" s="832" t="s">
        <v>1963</v>
      </c>
      <c r="H322" s="832" t="s">
        <v>587</v>
      </c>
      <c r="I322" s="832" t="s">
        <v>2021</v>
      </c>
      <c r="J322" s="832" t="s">
        <v>2022</v>
      </c>
      <c r="K322" s="832" t="s">
        <v>2023</v>
      </c>
      <c r="L322" s="835">
        <v>35.17</v>
      </c>
      <c r="M322" s="835">
        <v>35.17</v>
      </c>
      <c r="N322" s="832">
        <v>1</v>
      </c>
      <c r="O322" s="836">
        <v>0.5</v>
      </c>
      <c r="P322" s="835">
        <v>35.17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" customHeight="1" x14ac:dyDescent="0.3">
      <c r="A323" s="831">
        <v>50</v>
      </c>
      <c r="B323" s="832" t="s">
        <v>1928</v>
      </c>
      <c r="C323" s="832" t="s">
        <v>1933</v>
      </c>
      <c r="D323" s="833" t="s">
        <v>2996</v>
      </c>
      <c r="E323" s="834" t="s">
        <v>1944</v>
      </c>
      <c r="F323" s="832" t="s">
        <v>1929</v>
      </c>
      <c r="G323" s="832" t="s">
        <v>2392</v>
      </c>
      <c r="H323" s="832" t="s">
        <v>624</v>
      </c>
      <c r="I323" s="832" t="s">
        <v>2393</v>
      </c>
      <c r="J323" s="832" t="s">
        <v>1906</v>
      </c>
      <c r="K323" s="832" t="s">
        <v>2394</v>
      </c>
      <c r="L323" s="835">
        <v>176.32</v>
      </c>
      <c r="M323" s="835">
        <v>176.32</v>
      </c>
      <c r="N323" s="832">
        <v>1</v>
      </c>
      <c r="O323" s="836">
        <v>0.5</v>
      </c>
      <c r="P323" s="835">
        <v>176.32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" customHeight="1" x14ac:dyDescent="0.3">
      <c r="A324" s="831">
        <v>50</v>
      </c>
      <c r="B324" s="832" t="s">
        <v>1928</v>
      </c>
      <c r="C324" s="832" t="s">
        <v>1933</v>
      </c>
      <c r="D324" s="833" t="s">
        <v>2996</v>
      </c>
      <c r="E324" s="834" t="s">
        <v>1944</v>
      </c>
      <c r="F324" s="832" t="s">
        <v>1929</v>
      </c>
      <c r="G324" s="832" t="s">
        <v>2395</v>
      </c>
      <c r="H324" s="832" t="s">
        <v>587</v>
      </c>
      <c r="I324" s="832" t="s">
        <v>2396</v>
      </c>
      <c r="J324" s="832" t="s">
        <v>2397</v>
      </c>
      <c r="K324" s="832" t="s">
        <v>2398</v>
      </c>
      <c r="L324" s="835">
        <v>0</v>
      </c>
      <c r="M324" s="835">
        <v>0</v>
      </c>
      <c r="N324" s="832">
        <v>1</v>
      </c>
      <c r="O324" s="836">
        <v>0.5</v>
      </c>
      <c r="P324" s="835"/>
      <c r="Q324" s="837"/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50</v>
      </c>
      <c r="B325" s="832" t="s">
        <v>1928</v>
      </c>
      <c r="C325" s="832" t="s">
        <v>1933</v>
      </c>
      <c r="D325" s="833" t="s">
        <v>2996</v>
      </c>
      <c r="E325" s="834" t="s">
        <v>1944</v>
      </c>
      <c r="F325" s="832" t="s">
        <v>1929</v>
      </c>
      <c r="G325" s="832" t="s">
        <v>2399</v>
      </c>
      <c r="H325" s="832" t="s">
        <v>587</v>
      </c>
      <c r="I325" s="832" t="s">
        <v>2400</v>
      </c>
      <c r="J325" s="832" t="s">
        <v>2401</v>
      </c>
      <c r="K325" s="832" t="s">
        <v>2402</v>
      </c>
      <c r="L325" s="835">
        <v>59.78</v>
      </c>
      <c r="M325" s="835">
        <v>298.89999999999998</v>
      </c>
      <c r="N325" s="832">
        <v>5</v>
      </c>
      <c r="O325" s="836">
        <v>3</v>
      </c>
      <c r="P325" s="835">
        <v>119.56</v>
      </c>
      <c r="Q325" s="837">
        <v>0.4</v>
      </c>
      <c r="R325" s="832">
        <v>2</v>
      </c>
      <c r="S325" s="837">
        <v>0.4</v>
      </c>
      <c r="T325" s="836">
        <v>1</v>
      </c>
      <c r="U325" s="838">
        <v>0.33333333333333331</v>
      </c>
    </row>
    <row r="326" spans="1:21" ht="14.4" customHeight="1" x14ac:dyDescent="0.3">
      <c r="A326" s="831">
        <v>50</v>
      </c>
      <c r="B326" s="832" t="s">
        <v>1928</v>
      </c>
      <c r="C326" s="832" t="s">
        <v>1933</v>
      </c>
      <c r="D326" s="833" t="s">
        <v>2996</v>
      </c>
      <c r="E326" s="834" t="s">
        <v>1944</v>
      </c>
      <c r="F326" s="832" t="s">
        <v>1929</v>
      </c>
      <c r="G326" s="832" t="s">
        <v>2024</v>
      </c>
      <c r="H326" s="832" t="s">
        <v>624</v>
      </c>
      <c r="I326" s="832" t="s">
        <v>1530</v>
      </c>
      <c r="J326" s="832" t="s">
        <v>982</v>
      </c>
      <c r="K326" s="832" t="s">
        <v>1531</v>
      </c>
      <c r="L326" s="835">
        <v>86.41</v>
      </c>
      <c r="M326" s="835">
        <v>86.41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1928</v>
      </c>
      <c r="C327" s="832" t="s">
        <v>1933</v>
      </c>
      <c r="D327" s="833" t="s">
        <v>2996</v>
      </c>
      <c r="E327" s="834" t="s">
        <v>1944</v>
      </c>
      <c r="F327" s="832" t="s">
        <v>1929</v>
      </c>
      <c r="G327" s="832" t="s">
        <v>2024</v>
      </c>
      <c r="H327" s="832" t="s">
        <v>587</v>
      </c>
      <c r="I327" s="832" t="s">
        <v>2403</v>
      </c>
      <c r="J327" s="832" t="s">
        <v>2404</v>
      </c>
      <c r="K327" s="832" t="s">
        <v>2405</v>
      </c>
      <c r="L327" s="835">
        <v>73.45</v>
      </c>
      <c r="M327" s="835">
        <v>73.45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50</v>
      </c>
      <c r="B328" s="832" t="s">
        <v>1928</v>
      </c>
      <c r="C328" s="832" t="s">
        <v>1933</v>
      </c>
      <c r="D328" s="833" t="s">
        <v>2996</v>
      </c>
      <c r="E328" s="834" t="s">
        <v>1944</v>
      </c>
      <c r="F328" s="832" t="s">
        <v>1929</v>
      </c>
      <c r="G328" s="832" t="s">
        <v>2024</v>
      </c>
      <c r="H328" s="832" t="s">
        <v>587</v>
      </c>
      <c r="I328" s="832" t="s">
        <v>2025</v>
      </c>
      <c r="J328" s="832" t="s">
        <v>982</v>
      </c>
      <c r="K328" s="832" t="s">
        <v>1531</v>
      </c>
      <c r="L328" s="835">
        <v>86.41</v>
      </c>
      <c r="M328" s="835">
        <v>86.41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50</v>
      </c>
      <c r="B329" s="832" t="s">
        <v>1928</v>
      </c>
      <c r="C329" s="832" t="s">
        <v>1933</v>
      </c>
      <c r="D329" s="833" t="s">
        <v>2996</v>
      </c>
      <c r="E329" s="834" t="s">
        <v>1944</v>
      </c>
      <c r="F329" s="832" t="s">
        <v>1929</v>
      </c>
      <c r="G329" s="832" t="s">
        <v>2026</v>
      </c>
      <c r="H329" s="832" t="s">
        <v>624</v>
      </c>
      <c r="I329" s="832" t="s">
        <v>1846</v>
      </c>
      <c r="J329" s="832" t="s">
        <v>1597</v>
      </c>
      <c r="K329" s="832" t="s">
        <v>1847</v>
      </c>
      <c r="L329" s="835">
        <v>10.65</v>
      </c>
      <c r="M329" s="835">
        <v>42.6</v>
      </c>
      <c r="N329" s="832">
        <v>4</v>
      </c>
      <c r="O329" s="836">
        <v>2</v>
      </c>
      <c r="P329" s="835">
        <v>21.3</v>
      </c>
      <c r="Q329" s="837">
        <v>0.5</v>
      </c>
      <c r="R329" s="832">
        <v>2</v>
      </c>
      <c r="S329" s="837">
        <v>0.5</v>
      </c>
      <c r="T329" s="836">
        <v>1</v>
      </c>
      <c r="U329" s="838">
        <v>0.5</v>
      </c>
    </row>
    <row r="330" spans="1:21" ht="14.4" customHeight="1" x14ac:dyDescent="0.3">
      <c r="A330" s="831">
        <v>50</v>
      </c>
      <c r="B330" s="832" t="s">
        <v>1928</v>
      </c>
      <c r="C330" s="832" t="s">
        <v>1933</v>
      </c>
      <c r="D330" s="833" t="s">
        <v>2996</v>
      </c>
      <c r="E330" s="834" t="s">
        <v>1944</v>
      </c>
      <c r="F330" s="832" t="s">
        <v>1929</v>
      </c>
      <c r="G330" s="832" t="s">
        <v>2026</v>
      </c>
      <c r="H330" s="832" t="s">
        <v>624</v>
      </c>
      <c r="I330" s="832" t="s">
        <v>1599</v>
      </c>
      <c r="J330" s="832" t="s">
        <v>1597</v>
      </c>
      <c r="K330" s="832" t="s">
        <v>1600</v>
      </c>
      <c r="L330" s="835">
        <v>35.11</v>
      </c>
      <c r="M330" s="835">
        <v>35.11</v>
      </c>
      <c r="N330" s="832">
        <v>1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1928</v>
      </c>
      <c r="C331" s="832" t="s">
        <v>1933</v>
      </c>
      <c r="D331" s="833" t="s">
        <v>2996</v>
      </c>
      <c r="E331" s="834" t="s">
        <v>1944</v>
      </c>
      <c r="F331" s="832" t="s">
        <v>1929</v>
      </c>
      <c r="G331" s="832" t="s">
        <v>2026</v>
      </c>
      <c r="H331" s="832" t="s">
        <v>624</v>
      </c>
      <c r="I331" s="832" t="s">
        <v>1604</v>
      </c>
      <c r="J331" s="832" t="s">
        <v>1597</v>
      </c>
      <c r="K331" s="832" t="s">
        <v>1605</v>
      </c>
      <c r="L331" s="835">
        <v>17.559999999999999</v>
      </c>
      <c r="M331" s="835">
        <v>52.679999999999993</v>
      </c>
      <c r="N331" s="832">
        <v>3</v>
      </c>
      <c r="O331" s="836">
        <v>1.5</v>
      </c>
      <c r="P331" s="835">
        <v>35.119999999999997</v>
      </c>
      <c r="Q331" s="837">
        <v>0.66666666666666674</v>
      </c>
      <c r="R331" s="832">
        <v>2</v>
      </c>
      <c r="S331" s="837">
        <v>0.66666666666666663</v>
      </c>
      <c r="T331" s="836">
        <v>1</v>
      </c>
      <c r="U331" s="838">
        <v>0.66666666666666663</v>
      </c>
    </row>
    <row r="332" spans="1:21" ht="14.4" customHeight="1" x14ac:dyDescent="0.3">
      <c r="A332" s="831">
        <v>50</v>
      </c>
      <c r="B332" s="832" t="s">
        <v>1928</v>
      </c>
      <c r="C332" s="832" t="s">
        <v>1933</v>
      </c>
      <c r="D332" s="833" t="s">
        <v>2996</v>
      </c>
      <c r="E332" s="834" t="s">
        <v>1944</v>
      </c>
      <c r="F332" s="832" t="s">
        <v>1929</v>
      </c>
      <c r="G332" s="832" t="s">
        <v>2197</v>
      </c>
      <c r="H332" s="832" t="s">
        <v>624</v>
      </c>
      <c r="I332" s="832" t="s">
        <v>2198</v>
      </c>
      <c r="J332" s="832" t="s">
        <v>2199</v>
      </c>
      <c r="K332" s="832" t="s">
        <v>2200</v>
      </c>
      <c r="L332" s="835">
        <v>0</v>
      </c>
      <c r="M332" s="835">
        <v>0</v>
      </c>
      <c r="N332" s="832">
        <v>1</v>
      </c>
      <c r="O332" s="836">
        <v>0.5</v>
      </c>
      <c r="P332" s="835">
        <v>0</v>
      </c>
      <c r="Q332" s="837"/>
      <c r="R332" s="832">
        <v>1</v>
      </c>
      <c r="S332" s="837">
        <v>1</v>
      </c>
      <c r="T332" s="836">
        <v>0.5</v>
      </c>
      <c r="U332" s="838">
        <v>1</v>
      </c>
    </row>
    <row r="333" spans="1:21" ht="14.4" customHeight="1" x14ac:dyDescent="0.3">
      <c r="A333" s="831">
        <v>50</v>
      </c>
      <c r="B333" s="832" t="s">
        <v>1928</v>
      </c>
      <c r="C333" s="832" t="s">
        <v>1933</v>
      </c>
      <c r="D333" s="833" t="s">
        <v>2996</v>
      </c>
      <c r="E333" s="834" t="s">
        <v>1944</v>
      </c>
      <c r="F333" s="832" t="s">
        <v>1929</v>
      </c>
      <c r="G333" s="832" t="s">
        <v>2027</v>
      </c>
      <c r="H333" s="832" t="s">
        <v>624</v>
      </c>
      <c r="I333" s="832" t="s">
        <v>2304</v>
      </c>
      <c r="J333" s="832" t="s">
        <v>814</v>
      </c>
      <c r="K333" s="832" t="s">
        <v>1839</v>
      </c>
      <c r="L333" s="835">
        <v>1385.62</v>
      </c>
      <c r="M333" s="835">
        <v>1385.62</v>
      </c>
      <c r="N333" s="832">
        <v>1</v>
      </c>
      <c r="O333" s="836">
        <v>0.5</v>
      </c>
      <c r="P333" s="835">
        <v>1385.62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50</v>
      </c>
      <c r="B334" s="832" t="s">
        <v>1928</v>
      </c>
      <c r="C334" s="832" t="s">
        <v>1933</v>
      </c>
      <c r="D334" s="833" t="s">
        <v>2996</v>
      </c>
      <c r="E334" s="834" t="s">
        <v>1944</v>
      </c>
      <c r="F334" s="832" t="s">
        <v>1929</v>
      </c>
      <c r="G334" s="832" t="s">
        <v>2027</v>
      </c>
      <c r="H334" s="832" t="s">
        <v>624</v>
      </c>
      <c r="I334" s="832" t="s">
        <v>2406</v>
      </c>
      <c r="J334" s="832" t="s">
        <v>814</v>
      </c>
      <c r="K334" s="832" t="s">
        <v>2407</v>
      </c>
      <c r="L334" s="835">
        <v>369.5</v>
      </c>
      <c r="M334" s="835">
        <v>369.5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1928</v>
      </c>
      <c r="C335" s="832" t="s">
        <v>1933</v>
      </c>
      <c r="D335" s="833" t="s">
        <v>2996</v>
      </c>
      <c r="E335" s="834" t="s">
        <v>1944</v>
      </c>
      <c r="F335" s="832" t="s">
        <v>1929</v>
      </c>
      <c r="G335" s="832" t="s">
        <v>2027</v>
      </c>
      <c r="H335" s="832" t="s">
        <v>624</v>
      </c>
      <c r="I335" s="832" t="s">
        <v>2081</v>
      </c>
      <c r="J335" s="832" t="s">
        <v>814</v>
      </c>
      <c r="K335" s="832" t="s">
        <v>1543</v>
      </c>
      <c r="L335" s="835">
        <v>1847.49</v>
      </c>
      <c r="M335" s="835">
        <v>3694.98</v>
      </c>
      <c r="N335" s="832">
        <v>2</v>
      </c>
      <c r="O335" s="836">
        <v>1</v>
      </c>
      <c r="P335" s="835">
        <v>3694.98</v>
      </c>
      <c r="Q335" s="837">
        <v>1</v>
      </c>
      <c r="R335" s="832">
        <v>2</v>
      </c>
      <c r="S335" s="837">
        <v>1</v>
      </c>
      <c r="T335" s="836">
        <v>1</v>
      </c>
      <c r="U335" s="838">
        <v>1</v>
      </c>
    </row>
    <row r="336" spans="1:21" ht="14.4" customHeight="1" x14ac:dyDescent="0.3">
      <c r="A336" s="831">
        <v>50</v>
      </c>
      <c r="B336" s="832" t="s">
        <v>1928</v>
      </c>
      <c r="C336" s="832" t="s">
        <v>1933</v>
      </c>
      <c r="D336" s="833" t="s">
        <v>2996</v>
      </c>
      <c r="E336" s="834" t="s">
        <v>1944</v>
      </c>
      <c r="F336" s="832" t="s">
        <v>1929</v>
      </c>
      <c r="G336" s="832" t="s">
        <v>2202</v>
      </c>
      <c r="H336" s="832" t="s">
        <v>624</v>
      </c>
      <c r="I336" s="832" t="s">
        <v>2408</v>
      </c>
      <c r="J336" s="832" t="s">
        <v>661</v>
      </c>
      <c r="K336" s="832" t="s">
        <v>2308</v>
      </c>
      <c r="L336" s="835">
        <v>48.42</v>
      </c>
      <c r="M336" s="835">
        <v>48.42</v>
      </c>
      <c r="N336" s="832">
        <v>1</v>
      </c>
      <c r="O336" s="836">
        <v>0.5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50</v>
      </c>
      <c r="B337" s="832" t="s">
        <v>1928</v>
      </c>
      <c r="C337" s="832" t="s">
        <v>1933</v>
      </c>
      <c r="D337" s="833" t="s">
        <v>2996</v>
      </c>
      <c r="E337" s="834" t="s">
        <v>1944</v>
      </c>
      <c r="F337" s="832" t="s">
        <v>1929</v>
      </c>
      <c r="G337" s="832" t="s">
        <v>2202</v>
      </c>
      <c r="H337" s="832" t="s">
        <v>587</v>
      </c>
      <c r="I337" s="832" t="s">
        <v>2409</v>
      </c>
      <c r="J337" s="832" t="s">
        <v>2410</v>
      </c>
      <c r="K337" s="832" t="s">
        <v>2411</v>
      </c>
      <c r="L337" s="835">
        <v>48.42</v>
      </c>
      <c r="M337" s="835">
        <v>96.84</v>
      </c>
      <c r="N337" s="832">
        <v>2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50</v>
      </c>
      <c r="B338" s="832" t="s">
        <v>1928</v>
      </c>
      <c r="C338" s="832" t="s">
        <v>1933</v>
      </c>
      <c r="D338" s="833" t="s">
        <v>2996</v>
      </c>
      <c r="E338" s="834" t="s">
        <v>1944</v>
      </c>
      <c r="F338" s="832" t="s">
        <v>1929</v>
      </c>
      <c r="G338" s="832" t="s">
        <v>2205</v>
      </c>
      <c r="H338" s="832" t="s">
        <v>624</v>
      </c>
      <c r="I338" s="832" t="s">
        <v>2412</v>
      </c>
      <c r="J338" s="832" t="s">
        <v>2207</v>
      </c>
      <c r="K338" s="832" t="s">
        <v>2413</v>
      </c>
      <c r="L338" s="835">
        <v>31.09</v>
      </c>
      <c r="M338" s="835">
        <v>31.09</v>
      </c>
      <c r="N338" s="832">
        <v>1</v>
      </c>
      <c r="O338" s="836">
        <v>0.5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50</v>
      </c>
      <c r="B339" s="832" t="s">
        <v>1928</v>
      </c>
      <c r="C339" s="832" t="s">
        <v>1933</v>
      </c>
      <c r="D339" s="833" t="s">
        <v>2996</v>
      </c>
      <c r="E339" s="834" t="s">
        <v>1944</v>
      </c>
      <c r="F339" s="832" t="s">
        <v>1929</v>
      </c>
      <c r="G339" s="832" t="s">
        <v>2414</v>
      </c>
      <c r="H339" s="832" t="s">
        <v>587</v>
      </c>
      <c r="I339" s="832" t="s">
        <v>2415</v>
      </c>
      <c r="J339" s="832" t="s">
        <v>2416</v>
      </c>
      <c r="K339" s="832" t="s">
        <v>2417</v>
      </c>
      <c r="L339" s="835">
        <v>71.3</v>
      </c>
      <c r="M339" s="835">
        <v>142.6</v>
      </c>
      <c r="N339" s="832">
        <v>2</v>
      </c>
      <c r="O339" s="836">
        <v>0.5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50</v>
      </c>
      <c r="B340" s="832" t="s">
        <v>1928</v>
      </c>
      <c r="C340" s="832" t="s">
        <v>1933</v>
      </c>
      <c r="D340" s="833" t="s">
        <v>2996</v>
      </c>
      <c r="E340" s="834" t="s">
        <v>1944</v>
      </c>
      <c r="F340" s="832" t="s">
        <v>1929</v>
      </c>
      <c r="G340" s="832" t="s">
        <v>2216</v>
      </c>
      <c r="H340" s="832" t="s">
        <v>587</v>
      </c>
      <c r="I340" s="832" t="s">
        <v>2418</v>
      </c>
      <c r="J340" s="832" t="s">
        <v>2419</v>
      </c>
      <c r="K340" s="832" t="s">
        <v>2219</v>
      </c>
      <c r="L340" s="835">
        <v>115.18</v>
      </c>
      <c r="M340" s="835">
        <v>115.18</v>
      </c>
      <c r="N340" s="832">
        <v>1</v>
      </c>
      <c r="O340" s="836">
        <v>0.5</v>
      </c>
      <c r="P340" s="835">
        <v>115.18</v>
      </c>
      <c r="Q340" s="837">
        <v>1</v>
      </c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50</v>
      </c>
      <c r="B341" s="832" t="s">
        <v>1928</v>
      </c>
      <c r="C341" s="832" t="s">
        <v>1933</v>
      </c>
      <c r="D341" s="833" t="s">
        <v>2996</v>
      </c>
      <c r="E341" s="834" t="s">
        <v>1944</v>
      </c>
      <c r="F341" s="832" t="s">
        <v>1929</v>
      </c>
      <c r="G341" s="832" t="s">
        <v>2030</v>
      </c>
      <c r="H341" s="832" t="s">
        <v>624</v>
      </c>
      <c r="I341" s="832" t="s">
        <v>2032</v>
      </c>
      <c r="J341" s="832" t="s">
        <v>1516</v>
      </c>
      <c r="K341" s="832" t="s">
        <v>2033</v>
      </c>
      <c r="L341" s="835">
        <v>32.25</v>
      </c>
      <c r="M341" s="835">
        <v>64.5</v>
      </c>
      <c r="N341" s="832">
        <v>2</v>
      </c>
      <c r="O341" s="836">
        <v>1</v>
      </c>
      <c r="P341" s="835">
        <v>32.25</v>
      </c>
      <c r="Q341" s="837">
        <v>0.5</v>
      </c>
      <c r="R341" s="832">
        <v>1</v>
      </c>
      <c r="S341" s="837">
        <v>0.5</v>
      </c>
      <c r="T341" s="836">
        <v>0.5</v>
      </c>
      <c r="U341" s="838">
        <v>0.5</v>
      </c>
    </row>
    <row r="342" spans="1:21" ht="14.4" customHeight="1" x14ac:dyDescent="0.3">
      <c r="A342" s="831">
        <v>50</v>
      </c>
      <c r="B342" s="832" t="s">
        <v>1928</v>
      </c>
      <c r="C342" s="832" t="s">
        <v>1933</v>
      </c>
      <c r="D342" s="833" t="s">
        <v>2996</v>
      </c>
      <c r="E342" s="834" t="s">
        <v>1944</v>
      </c>
      <c r="F342" s="832" t="s">
        <v>1929</v>
      </c>
      <c r="G342" s="832" t="s">
        <v>2030</v>
      </c>
      <c r="H342" s="832" t="s">
        <v>624</v>
      </c>
      <c r="I342" s="832" t="s">
        <v>2034</v>
      </c>
      <c r="J342" s="832" t="s">
        <v>1516</v>
      </c>
      <c r="K342" s="832" t="s">
        <v>2035</v>
      </c>
      <c r="L342" s="835">
        <v>8.06</v>
      </c>
      <c r="M342" s="835">
        <v>16.12</v>
      </c>
      <c r="N342" s="832">
        <v>2</v>
      </c>
      <c r="O342" s="836">
        <v>1</v>
      </c>
      <c r="P342" s="835">
        <v>8.06</v>
      </c>
      <c r="Q342" s="837">
        <v>0.5</v>
      </c>
      <c r="R342" s="832">
        <v>1</v>
      </c>
      <c r="S342" s="837">
        <v>0.5</v>
      </c>
      <c r="T342" s="836">
        <v>0.5</v>
      </c>
      <c r="U342" s="838">
        <v>0.5</v>
      </c>
    </row>
    <row r="343" spans="1:21" ht="14.4" customHeight="1" x14ac:dyDescent="0.3">
      <c r="A343" s="831">
        <v>50</v>
      </c>
      <c r="B343" s="832" t="s">
        <v>1928</v>
      </c>
      <c r="C343" s="832" t="s">
        <v>1933</v>
      </c>
      <c r="D343" s="833" t="s">
        <v>2996</v>
      </c>
      <c r="E343" s="834" t="s">
        <v>1944</v>
      </c>
      <c r="F343" s="832" t="s">
        <v>1929</v>
      </c>
      <c r="G343" s="832" t="s">
        <v>2030</v>
      </c>
      <c r="H343" s="832" t="s">
        <v>587</v>
      </c>
      <c r="I343" s="832" t="s">
        <v>2222</v>
      </c>
      <c r="J343" s="832" t="s">
        <v>1516</v>
      </c>
      <c r="K343" s="832" t="s">
        <v>2223</v>
      </c>
      <c r="L343" s="835">
        <v>34.56</v>
      </c>
      <c r="M343" s="835">
        <v>103.68</v>
      </c>
      <c r="N343" s="832">
        <v>3</v>
      </c>
      <c r="O343" s="836">
        <v>1.5</v>
      </c>
      <c r="P343" s="835">
        <v>34.56</v>
      </c>
      <c r="Q343" s="837">
        <v>0.33333333333333331</v>
      </c>
      <c r="R343" s="832">
        <v>1</v>
      </c>
      <c r="S343" s="837">
        <v>0.33333333333333331</v>
      </c>
      <c r="T343" s="836">
        <v>0.5</v>
      </c>
      <c r="U343" s="838">
        <v>0.33333333333333331</v>
      </c>
    </row>
    <row r="344" spans="1:21" ht="14.4" customHeight="1" x14ac:dyDescent="0.3">
      <c r="A344" s="831">
        <v>50</v>
      </c>
      <c r="B344" s="832" t="s">
        <v>1928</v>
      </c>
      <c r="C344" s="832" t="s">
        <v>1933</v>
      </c>
      <c r="D344" s="833" t="s">
        <v>2996</v>
      </c>
      <c r="E344" s="834" t="s">
        <v>1944</v>
      </c>
      <c r="F344" s="832" t="s">
        <v>1929</v>
      </c>
      <c r="G344" s="832" t="s">
        <v>2030</v>
      </c>
      <c r="H344" s="832" t="s">
        <v>587</v>
      </c>
      <c r="I344" s="832" t="s">
        <v>2420</v>
      </c>
      <c r="J344" s="832" t="s">
        <v>2421</v>
      </c>
      <c r="K344" s="832" t="s">
        <v>2422</v>
      </c>
      <c r="L344" s="835">
        <v>16.12</v>
      </c>
      <c r="M344" s="835">
        <v>16.12</v>
      </c>
      <c r="N344" s="832">
        <v>1</v>
      </c>
      <c r="O344" s="836">
        <v>0.5</v>
      </c>
      <c r="P344" s="835"/>
      <c r="Q344" s="837">
        <v>0</v>
      </c>
      <c r="R344" s="832"/>
      <c r="S344" s="837">
        <v>0</v>
      </c>
      <c r="T344" s="836"/>
      <c r="U344" s="838">
        <v>0</v>
      </c>
    </row>
    <row r="345" spans="1:21" ht="14.4" customHeight="1" x14ac:dyDescent="0.3">
      <c r="A345" s="831">
        <v>50</v>
      </c>
      <c r="B345" s="832" t="s">
        <v>1928</v>
      </c>
      <c r="C345" s="832" t="s">
        <v>1933</v>
      </c>
      <c r="D345" s="833" t="s">
        <v>2996</v>
      </c>
      <c r="E345" s="834" t="s">
        <v>1944</v>
      </c>
      <c r="F345" s="832" t="s">
        <v>1929</v>
      </c>
      <c r="G345" s="832" t="s">
        <v>2036</v>
      </c>
      <c r="H345" s="832" t="s">
        <v>624</v>
      </c>
      <c r="I345" s="832" t="s">
        <v>1852</v>
      </c>
      <c r="J345" s="832" t="s">
        <v>952</v>
      </c>
      <c r="K345" s="832" t="s">
        <v>1849</v>
      </c>
      <c r="L345" s="835">
        <v>47.7</v>
      </c>
      <c r="M345" s="835">
        <v>381.6</v>
      </c>
      <c r="N345" s="832">
        <v>8</v>
      </c>
      <c r="O345" s="836">
        <v>4.5</v>
      </c>
      <c r="P345" s="835">
        <v>238.5</v>
      </c>
      <c r="Q345" s="837">
        <v>0.625</v>
      </c>
      <c r="R345" s="832">
        <v>5</v>
      </c>
      <c r="S345" s="837">
        <v>0.625</v>
      </c>
      <c r="T345" s="836">
        <v>2.5</v>
      </c>
      <c r="U345" s="838">
        <v>0.55555555555555558</v>
      </c>
    </row>
    <row r="346" spans="1:21" ht="14.4" customHeight="1" x14ac:dyDescent="0.3">
      <c r="A346" s="831">
        <v>50</v>
      </c>
      <c r="B346" s="832" t="s">
        <v>1928</v>
      </c>
      <c r="C346" s="832" t="s">
        <v>1933</v>
      </c>
      <c r="D346" s="833" t="s">
        <v>2996</v>
      </c>
      <c r="E346" s="834" t="s">
        <v>1944</v>
      </c>
      <c r="F346" s="832" t="s">
        <v>1929</v>
      </c>
      <c r="G346" s="832" t="s">
        <v>2036</v>
      </c>
      <c r="H346" s="832" t="s">
        <v>624</v>
      </c>
      <c r="I346" s="832" t="s">
        <v>1635</v>
      </c>
      <c r="J346" s="832" t="s">
        <v>952</v>
      </c>
      <c r="K346" s="832" t="s">
        <v>1636</v>
      </c>
      <c r="L346" s="835">
        <v>143.09</v>
      </c>
      <c r="M346" s="835">
        <v>143.09</v>
      </c>
      <c r="N346" s="832">
        <v>1</v>
      </c>
      <c r="O346" s="836">
        <v>0.5</v>
      </c>
      <c r="P346" s="835"/>
      <c r="Q346" s="837">
        <v>0</v>
      </c>
      <c r="R346" s="832"/>
      <c r="S346" s="837">
        <v>0</v>
      </c>
      <c r="T346" s="836"/>
      <c r="U346" s="838">
        <v>0</v>
      </c>
    </row>
    <row r="347" spans="1:21" ht="14.4" customHeight="1" x14ac:dyDescent="0.3">
      <c r="A347" s="831">
        <v>50</v>
      </c>
      <c r="B347" s="832" t="s">
        <v>1928</v>
      </c>
      <c r="C347" s="832" t="s">
        <v>1933</v>
      </c>
      <c r="D347" s="833" t="s">
        <v>2996</v>
      </c>
      <c r="E347" s="834" t="s">
        <v>1944</v>
      </c>
      <c r="F347" s="832" t="s">
        <v>1929</v>
      </c>
      <c r="G347" s="832" t="s">
        <v>2036</v>
      </c>
      <c r="H347" s="832" t="s">
        <v>624</v>
      </c>
      <c r="I347" s="832" t="s">
        <v>2423</v>
      </c>
      <c r="J347" s="832" t="s">
        <v>957</v>
      </c>
      <c r="K347" s="832" t="s">
        <v>681</v>
      </c>
      <c r="L347" s="835">
        <v>95.39</v>
      </c>
      <c r="M347" s="835">
        <v>95.39</v>
      </c>
      <c r="N347" s="832">
        <v>1</v>
      </c>
      <c r="O347" s="836">
        <v>0.5</v>
      </c>
      <c r="P347" s="835"/>
      <c r="Q347" s="837">
        <v>0</v>
      </c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50</v>
      </c>
      <c r="B348" s="832" t="s">
        <v>1928</v>
      </c>
      <c r="C348" s="832" t="s">
        <v>1933</v>
      </c>
      <c r="D348" s="833" t="s">
        <v>2996</v>
      </c>
      <c r="E348" s="834" t="s">
        <v>1944</v>
      </c>
      <c r="F348" s="832" t="s">
        <v>1929</v>
      </c>
      <c r="G348" s="832" t="s">
        <v>2037</v>
      </c>
      <c r="H348" s="832" t="s">
        <v>624</v>
      </c>
      <c r="I348" s="832" t="s">
        <v>2424</v>
      </c>
      <c r="J348" s="832" t="s">
        <v>2425</v>
      </c>
      <c r="K348" s="832" t="s">
        <v>2426</v>
      </c>
      <c r="L348" s="835">
        <v>39.85</v>
      </c>
      <c r="M348" s="835">
        <v>39.85</v>
      </c>
      <c r="N348" s="832">
        <v>1</v>
      </c>
      <c r="O348" s="836">
        <v>0.5</v>
      </c>
      <c r="P348" s="835">
        <v>39.85</v>
      </c>
      <c r="Q348" s="837">
        <v>1</v>
      </c>
      <c r="R348" s="832">
        <v>1</v>
      </c>
      <c r="S348" s="837">
        <v>1</v>
      </c>
      <c r="T348" s="836">
        <v>0.5</v>
      </c>
      <c r="U348" s="838">
        <v>1</v>
      </c>
    </row>
    <row r="349" spans="1:21" ht="14.4" customHeight="1" x14ac:dyDescent="0.3">
      <c r="A349" s="831">
        <v>50</v>
      </c>
      <c r="B349" s="832" t="s">
        <v>1928</v>
      </c>
      <c r="C349" s="832" t="s">
        <v>1933</v>
      </c>
      <c r="D349" s="833" t="s">
        <v>2996</v>
      </c>
      <c r="E349" s="834" t="s">
        <v>1944</v>
      </c>
      <c r="F349" s="832" t="s">
        <v>1929</v>
      </c>
      <c r="G349" s="832" t="s">
        <v>2037</v>
      </c>
      <c r="H349" s="832" t="s">
        <v>624</v>
      </c>
      <c r="I349" s="832" t="s">
        <v>1650</v>
      </c>
      <c r="J349" s="832" t="s">
        <v>1648</v>
      </c>
      <c r="K349" s="832" t="s">
        <v>1651</v>
      </c>
      <c r="L349" s="835">
        <v>145.72999999999999</v>
      </c>
      <c r="M349" s="835">
        <v>145.72999999999999</v>
      </c>
      <c r="N349" s="832">
        <v>1</v>
      </c>
      <c r="O349" s="836">
        <v>0.5</v>
      </c>
      <c r="P349" s="835">
        <v>145.72999999999999</v>
      </c>
      <c r="Q349" s="837">
        <v>1</v>
      </c>
      <c r="R349" s="832">
        <v>1</v>
      </c>
      <c r="S349" s="837">
        <v>1</v>
      </c>
      <c r="T349" s="836">
        <v>0.5</v>
      </c>
      <c r="U349" s="838">
        <v>1</v>
      </c>
    </row>
    <row r="350" spans="1:21" ht="14.4" customHeight="1" x14ac:dyDescent="0.3">
      <c r="A350" s="831">
        <v>50</v>
      </c>
      <c r="B350" s="832" t="s">
        <v>1928</v>
      </c>
      <c r="C350" s="832" t="s">
        <v>1933</v>
      </c>
      <c r="D350" s="833" t="s">
        <v>2996</v>
      </c>
      <c r="E350" s="834" t="s">
        <v>1944</v>
      </c>
      <c r="F350" s="832" t="s">
        <v>1929</v>
      </c>
      <c r="G350" s="832" t="s">
        <v>2229</v>
      </c>
      <c r="H350" s="832" t="s">
        <v>587</v>
      </c>
      <c r="I350" s="832" t="s">
        <v>2230</v>
      </c>
      <c r="J350" s="832" t="s">
        <v>2231</v>
      </c>
      <c r="K350" s="832" t="s">
        <v>2232</v>
      </c>
      <c r="L350" s="835">
        <v>87.67</v>
      </c>
      <c r="M350" s="835">
        <v>87.67</v>
      </c>
      <c r="N350" s="832">
        <v>1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50</v>
      </c>
      <c r="B351" s="832" t="s">
        <v>1928</v>
      </c>
      <c r="C351" s="832" t="s">
        <v>1933</v>
      </c>
      <c r="D351" s="833" t="s">
        <v>2996</v>
      </c>
      <c r="E351" s="834" t="s">
        <v>1944</v>
      </c>
      <c r="F351" s="832" t="s">
        <v>1929</v>
      </c>
      <c r="G351" s="832" t="s">
        <v>2038</v>
      </c>
      <c r="H351" s="832" t="s">
        <v>587</v>
      </c>
      <c r="I351" s="832" t="s">
        <v>2427</v>
      </c>
      <c r="J351" s="832" t="s">
        <v>2040</v>
      </c>
      <c r="K351" s="832" t="s">
        <v>2428</v>
      </c>
      <c r="L351" s="835">
        <v>1195.75</v>
      </c>
      <c r="M351" s="835">
        <v>1195.75</v>
      </c>
      <c r="N351" s="832">
        <v>1</v>
      </c>
      <c r="O351" s="836">
        <v>0.5</v>
      </c>
      <c r="P351" s="835">
        <v>1195.75</v>
      </c>
      <c r="Q351" s="837">
        <v>1</v>
      </c>
      <c r="R351" s="832">
        <v>1</v>
      </c>
      <c r="S351" s="837">
        <v>1</v>
      </c>
      <c r="T351" s="836">
        <v>0.5</v>
      </c>
      <c r="U351" s="838">
        <v>1</v>
      </c>
    </row>
    <row r="352" spans="1:21" ht="14.4" customHeight="1" x14ac:dyDescent="0.3">
      <c r="A352" s="831">
        <v>50</v>
      </c>
      <c r="B352" s="832" t="s">
        <v>1928</v>
      </c>
      <c r="C352" s="832" t="s">
        <v>1933</v>
      </c>
      <c r="D352" s="833" t="s">
        <v>2996</v>
      </c>
      <c r="E352" s="834" t="s">
        <v>1944</v>
      </c>
      <c r="F352" s="832" t="s">
        <v>1929</v>
      </c>
      <c r="G352" s="832" t="s">
        <v>2429</v>
      </c>
      <c r="H352" s="832" t="s">
        <v>587</v>
      </c>
      <c r="I352" s="832" t="s">
        <v>2430</v>
      </c>
      <c r="J352" s="832" t="s">
        <v>706</v>
      </c>
      <c r="K352" s="832" t="s">
        <v>2431</v>
      </c>
      <c r="L352" s="835">
        <v>0</v>
      </c>
      <c r="M352" s="835">
        <v>0</v>
      </c>
      <c r="N352" s="832">
        <v>1</v>
      </c>
      <c r="O352" s="836">
        <v>0.5</v>
      </c>
      <c r="P352" s="835">
        <v>0</v>
      </c>
      <c r="Q352" s="837"/>
      <c r="R352" s="832">
        <v>1</v>
      </c>
      <c r="S352" s="837">
        <v>1</v>
      </c>
      <c r="T352" s="836">
        <v>0.5</v>
      </c>
      <c r="U352" s="838">
        <v>1</v>
      </c>
    </row>
    <row r="353" spans="1:21" ht="14.4" customHeight="1" x14ac:dyDescent="0.3">
      <c r="A353" s="831">
        <v>50</v>
      </c>
      <c r="B353" s="832" t="s">
        <v>1928</v>
      </c>
      <c r="C353" s="832" t="s">
        <v>1933</v>
      </c>
      <c r="D353" s="833" t="s">
        <v>2996</v>
      </c>
      <c r="E353" s="834" t="s">
        <v>1944</v>
      </c>
      <c r="F353" s="832" t="s">
        <v>1929</v>
      </c>
      <c r="G353" s="832" t="s">
        <v>2432</v>
      </c>
      <c r="H353" s="832" t="s">
        <v>587</v>
      </c>
      <c r="I353" s="832" t="s">
        <v>2433</v>
      </c>
      <c r="J353" s="832" t="s">
        <v>2434</v>
      </c>
      <c r="K353" s="832" t="s">
        <v>2435</v>
      </c>
      <c r="L353" s="835">
        <v>32.25</v>
      </c>
      <c r="M353" s="835">
        <v>64.5</v>
      </c>
      <c r="N353" s="832">
        <v>2</v>
      </c>
      <c r="O353" s="836">
        <v>1</v>
      </c>
      <c r="P353" s="835">
        <v>32.25</v>
      </c>
      <c r="Q353" s="837">
        <v>0.5</v>
      </c>
      <c r="R353" s="832">
        <v>1</v>
      </c>
      <c r="S353" s="837">
        <v>0.5</v>
      </c>
      <c r="T353" s="836">
        <v>0.5</v>
      </c>
      <c r="U353" s="838">
        <v>0.5</v>
      </c>
    </row>
    <row r="354" spans="1:21" ht="14.4" customHeight="1" x14ac:dyDescent="0.3">
      <c r="A354" s="831">
        <v>50</v>
      </c>
      <c r="B354" s="832" t="s">
        <v>1928</v>
      </c>
      <c r="C354" s="832" t="s">
        <v>1933</v>
      </c>
      <c r="D354" s="833" t="s">
        <v>2996</v>
      </c>
      <c r="E354" s="834" t="s">
        <v>1944</v>
      </c>
      <c r="F354" s="832" t="s">
        <v>1929</v>
      </c>
      <c r="G354" s="832" t="s">
        <v>2042</v>
      </c>
      <c r="H354" s="832" t="s">
        <v>624</v>
      </c>
      <c r="I354" s="832" t="s">
        <v>1640</v>
      </c>
      <c r="J354" s="832" t="s">
        <v>1641</v>
      </c>
      <c r="K354" s="832" t="s">
        <v>1642</v>
      </c>
      <c r="L354" s="835">
        <v>10.34</v>
      </c>
      <c r="M354" s="835">
        <v>10.34</v>
      </c>
      <c r="N354" s="832">
        <v>1</v>
      </c>
      <c r="O354" s="836">
        <v>0.5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50</v>
      </c>
      <c r="B355" s="832" t="s">
        <v>1928</v>
      </c>
      <c r="C355" s="832" t="s">
        <v>1933</v>
      </c>
      <c r="D355" s="833" t="s">
        <v>2996</v>
      </c>
      <c r="E355" s="834" t="s">
        <v>1944</v>
      </c>
      <c r="F355" s="832" t="s">
        <v>1929</v>
      </c>
      <c r="G355" s="832" t="s">
        <v>2042</v>
      </c>
      <c r="H355" s="832" t="s">
        <v>624</v>
      </c>
      <c r="I355" s="832" t="s">
        <v>1643</v>
      </c>
      <c r="J355" s="832" t="s">
        <v>1641</v>
      </c>
      <c r="K355" s="832" t="s">
        <v>1644</v>
      </c>
      <c r="L355" s="835">
        <v>15.9</v>
      </c>
      <c r="M355" s="835">
        <v>31.8</v>
      </c>
      <c r="N355" s="832">
        <v>2</v>
      </c>
      <c r="O355" s="836">
        <v>1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1928</v>
      </c>
      <c r="C356" s="832" t="s">
        <v>1933</v>
      </c>
      <c r="D356" s="833" t="s">
        <v>2996</v>
      </c>
      <c r="E356" s="834" t="s">
        <v>1944</v>
      </c>
      <c r="F356" s="832" t="s">
        <v>1929</v>
      </c>
      <c r="G356" s="832" t="s">
        <v>2042</v>
      </c>
      <c r="H356" s="832" t="s">
        <v>624</v>
      </c>
      <c r="I356" s="832" t="s">
        <v>1645</v>
      </c>
      <c r="J356" s="832" t="s">
        <v>1641</v>
      </c>
      <c r="K356" s="832" t="s">
        <v>1627</v>
      </c>
      <c r="L356" s="835">
        <v>47.7</v>
      </c>
      <c r="M356" s="835">
        <v>47.7</v>
      </c>
      <c r="N356" s="832">
        <v>1</v>
      </c>
      <c r="O356" s="836">
        <v>0.5</v>
      </c>
      <c r="P356" s="835">
        <v>47.7</v>
      </c>
      <c r="Q356" s="837">
        <v>1</v>
      </c>
      <c r="R356" s="832">
        <v>1</v>
      </c>
      <c r="S356" s="837">
        <v>1</v>
      </c>
      <c r="T356" s="836">
        <v>0.5</v>
      </c>
      <c r="U356" s="838">
        <v>1</v>
      </c>
    </row>
    <row r="357" spans="1:21" ht="14.4" customHeight="1" x14ac:dyDescent="0.3">
      <c r="A357" s="831">
        <v>50</v>
      </c>
      <c r="B357" s="832" t="s">
        <v>1928</v>
      </c>
      <c r="C357" s="832" t="s">
        <v>1933</v>
      </c>
      <c r="D357" s="833" t="s">
        <v>2996</v>
      </c>
      <c r="E357" s="834" t="s">
        <v>1944</v>
      </c>
      <c r="F357" s="832" t="s">
        <v>1929</v>
      </c>
      <c r="G357" s="832" t="s">
        <v>2043</v>
      </c>
      <c r="H357" s="832" t="s">
        <v>587</v>
      </c>
      <c r="I357" s="832" t="s">
        <v>2436</v>
      </c>
      <c r="J357" s="832" t="s">
        <v>2045</v>
      </c>
      <c r="K357" s="832" t="s">
        <v>1687</v>
      </c>
      <c r="L357" s="835">
        <v>143.35</v>
      </c>
      <c r="M357" s="835">
        <v>143.35</v>
      </c>
      <c r="N357" s="832">
        <v>1</v>
      </c>
      <c r="O357" s="836">
        <v>0.5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50</v>
      </c>
      <c r="B358" s="832" t="s">
        <v>1928</v>
      </c>
      <c r="C358" s="832" t="s">
        <v>1933</v>
      </c>
      <c r="D358" s="833" t="s">
        <v>2996</v>
      </c>
      <c r="E358" s="834" t="s">
        <v>1944</v>
      </c>
      <c r="F358" s="832" t="s">
        <v>1929</v>
      </c>
      <c r="G358" s="832" t="s">
        <v>2043</v>
      </c>
      <c r="H358" s="832" t="s">
        <v>587</v>
      </c>
      <c r="I358" s="832" t="s">
        <v>2437</v>
      </c>
      <c r="J358" s="832" t="s">
        <v>2045</v>
      </c>
      <c r="K358" s="832" t="s">
        <v>2131</v>
      </c>
      <c r="L358" s="835">
        <v>430.05</v>
      </c>
      <c r="M358" s="835">
        <v>430.05</v>
      </c>
      <c r="N358" s="832">
        <v>1</v>
      </c>
      <c r="O358" s="836">
        <v>1</v>
      </c>
      <c r="P358" s="835">
        <v>430.05</v>
      </c>
      <c r="Q358" s="837">
        <v>1</v>
      </c>
      <c r="R358" s="832">
        <v>1</v>
      </c>
      <c r="S358" s="837">
        <v>1</v>
      </c>
      <c r="T358" s="836">
        <v>1</v>
      </c>
      <c r="U358" s="838">
        <v>1</v>
      </c>
    </row>
    <row r="359" spans="1:21" ht="14.4" customHeight="1" x14ac:dyDescent="0.3">
      <c r="A359" s="831">
        <v>50</v>
      </c>
      <c r="B359" s="832" t="s">
        <v>1928</v>
      </c>
      <c r="C359" s="832" t="s">
        <v>1933</v>
      </c>
      <c r="D359" s="833" t="s">
        <v>2996</v>
      </c>
      <c r="E359" s="834" t="s">
        <v>1944</v>
      </c>
      <c r="F359" s="832" t="s">
        <v>1929</v>
      </c>
      <c r="G359" s="832" t="s">
        <v>2043</v>
      </c>
      <c r="H359" s="832" t="s">
        <v>587</v>
      </c>
      <c r="I359" s="832" t="s">
        <v>2438</v>
      </c>
      <c r="J359" s="832" t="s">
        <v>2439</v>
      </c>
      <c r="K359" s="832" t="s">
        <v>2440</v>
      </c>
      <c r="L359" s="835">
        <v>260.89</v>
      </c>
      <c r="M359" s="835">
        <v>260.89</v>
      </c>
      <c r="N359" s="832">
        <v>1</v>
      </c>
      <c r="O359" s="836">
        <v>0.5</v>
      </c>
      <c r="P359" s="835">
        <v>260.89</v>
      </c>
      <c r="Q359" s="837">
        <v>1</v>
      </c>
      <c r="R359" s="832">
        <v>1</v>
      </c>
      <c r="S359" s="837">
        <v>1</v>
      </c>
      <c r="T359" s="836">
        <v>0.5</v>
      </c>
      <c r="U359" s="838">
        <v>1</v>
      </c>
    </row>
    <row r="360" spans="1:21" ht="14.4" customHeight="1" x14ac:dyDescent="0.3">
      <c r="A360" s="831">
        <v>50</v>
      </c>
      <c r="B360" s="832" t="s">
        <v>1928</v>
      </c>
      <c r="C360" s="832" t="s">
        <v>1933</v>
      </c>
      <c r="D360" s="833" t="s">
        <v>2996</v>
      </c>
      <c r="E360" s="834" t="s">
        <v>1944</v>
      </c>
      <c r="F360" s="832" t="s">
        <v>1929</v>
      </c>
      <c r="G360" s="832" t="s">
        <v>2043</v>
      </c>
      <c r="H360" s="832" t="s">
        <v>587</v>
      </c>
      <c r="I360" s="832" t="s">
        <v>2441</v>
      </c>
      <c r="J360" s="832" t="s">
        <v>2439</v>
      </c>
      <c r="K360" s="832" t="s">
        <v>2442</v>
      </c>
      <c r="L360" s="835">
        <v>617.51</v>
      </c>
      <c r="M360" s="835">
        <v>617.51</v>
      </c>
      <c r="N360" s="832">
        <v>1</v>
      </c>
      <c r="O360" s="836">
        <v>0.5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50</v>
      </c>
      <c r="B361" s="832" t="s">
        <v>1928</v>
      </c>
      <c r="C361" s="832" t="s">
        <v>1933</v>
      </c>
      <c r="D361" s="833" t="s">
        <v>2996</v>
      </c>
      <c r="E361" s="834" t="s">
        <v>1944</v>
      </c>
      <c r="F361" s="832" t="s">
        <v>1929</v>
      </c>
      <c r="G361" s="832" t="s">
        <v>2443</v>
      </c>
      <c r="H361" s="832" t="s">
        <v>587</v>
      </c>
      <c r="I361" s="832" t="s">
        <v>2444</v>
      </c>
      <c r="J361" s="832" t="s">
        <v>2445</v>
      </c>
      <c r="K361" s="832" t="s">
        <v>2446</v>
      </c>
      <c r="L361" s="835">
        <v>0</v>
      </c>
      <c r="M361" s="835">
        <v>0</v>
      </c>
      <c r="N361" s="832">
        <v>1</v>
      </c>
      <c r="O361" s="836">
        <v>0.5</v>
      </c>
      <c r="P361" s="835">
        <v>0</v>
      </c>
      <c r="Q361" s="837"/>
      <c r="R361" s="832">
        <v>1</v>
      </c>
      <c r="S361" s="837">
        <v>1</v>
      </c>
      <c r="T361" s="836">
        <v>0.5</v>
      </c>
      <c r="U361" s="838">
        <v>1</v>
      </c>
    </row>
    <row r="362" spans="1:21" ht="14.4" customHeight="1" x14ac:dyDescent="0.3">
      <c r="A362" s="831">
        <v>50</v>
      </c>
      <c r="B362" s="832" t="s">
        <v>1928</v>
      </c>
      <c r="C362" s="832" t="s">
        <v>1933</v>
      </c>
      <c r="D362" s="833" t="s">
        <v>2996</v>
      </c>
      <c r="E362" s="834" t="s">
        <v>1944</v>
      </c>
      <c r="F362" s="832" t="s">
        <v>1929</v>
      </c>
      <c r="G362" s="832" t="s">
        <v>2447</v>
      </c>
      <c r="H362" s="832" t="s">
        <v>587</v>
      </c>
      <c r="I362" s="832" t="s">
        <v>2448</v>
      </c>
      <c r="J362" s="832" t="s">
        <v>992</v>
      </c>
      <c r="K362" s="832" t="s">
        <v>2449</v>
      </c>
      <c r="L362" s="835">
        <v>0</v>
      </c>
      <c r="M362" s="835">
        <v>0</v>
      </c>
      <c r="N362" s="832">
        <v>6</v>
      </c>
      <c r="O362" s="836">
        <v>4.5</v>
      </c>
      <c r="P362" s="835">
        <v>0</v>
      </c>
      <c r="Q362" s="837"/>
      <c r="R362" s="832">
        <v>2</v>
      </c>
      <c r="S362" s="837">
        <v>0.33333333333333331</v>
      </c>
      <c r="T362" s="836">
        <v>1.5</v>
      </c>
      <c r="U362" s="838">
        <v>0.33333333333333331</v>
      </c>
    </row>
    <row r="363" spans="1:21" ht="14.4" customHeight="1" x14ac:dyDescent="0.3">
      <c r="A363" s="831">
        <v>50</v>
      </c>
      <c r="B363" s="832" t="s">
        <v>1928</v>
      </c>
      <c r="C363" s="832" t="s">
        <v>1933</v>
      </c>
      <c r="D363" s="833" t="s">
        <v>2996</v>
      </c>
      <c r="E363" s="834" t="s">
        <v>1944</v>
      </c>
      <c r="F363" s="832" t="s">
        <v>1929</v>
      </c>
      <c r="G363" s="832" t="s">
        <v>2450</v>
      </c>
      <c r="H363" s="832" t="s">
        <v>624</v>
      </c>
      <c r="I363" s="832" t="s">
        <v>1772</v>
      </c>
      <c r="J363" s="832" t="s">
        <v>1773</v>
      </c>
      <c r="K363" s="832" t="s">
        <v>1774</v>
      </c>
      <c r="L363" s="835">
        <v>0</v>
      </c>
      <c r="M363" s="835">
        <v>0</v>
      </c>
      <c r="N363" s="832">
        <v>1</v>
      </c>
      <c r="O363" s="836">
        <v>1</v>
      </c>
      <c r="P363" s="835"/>
      <c r="Q363" s="837"/>
      <c r="R363" s="832"/>
      <c r="S363" s="837">
        <v>0</v>
      </c>
      <c r="T363" s="836"/>
      <c r="U363" s="838">
        <v>0</v>
      </c>
    </row>
    <row r="364" spans="1:21" ht="14.4" customHeight="1" x14ac:dyDescent="0.3">
      <c r="A364" s="831">
        <v>50</v>
      </c>
      <c r="B364" s="832" t="s">
        <v>1928</v>
      </c>
      <c r="C364" s="832" t="s">
        <v>1933</v>
      </c>
      <c r="D364" s="833" t="s">
        <v>2996</v>
      </c>
      <c r="E364" s="834" t="s">
        <v>1944</v>
      </c>
      <c r="F364" s="832" t="s">
        <v>1929</v>
      </c>
      <c r="G364" s="832" t="s">
        <v>2050</v>
      </c>
      <c r="H364" s="832" t="s">
        <v>587</v>
      </c>
      <c r="I364" s="832" t="s">
        <v>2051</v>
      </c>
      <c r="J364" s="832" t="s">
        <v>1041</v>
      </c>
      <c r="K364" s="832" t="s">
        <v>2052</v>
      </c>
      <c r="L364" s="835">
        <v>42.08</v>
      </c>
      <c r="M364" s="835">
        <v>210.39999999999998</v>
      </c>
      <c r="N364" s="832">
        <v>5</v>
      </c>
      <c r="O364" s="836">
        <v>2.5</v>
      </c>
      <c r="P364" s="835">
        <v>42.08</v>
      </c>
      <c r="Q364" s="837">
        <v>0.2</v>
      </c>
      <c r="R364" s="832">
        <v>1</v>
      </c>
      <c r="S364" s="837">
        <v>0.2</v>
      </c>
      <c r="T364" s="836">
        <v>0.5</v>
      </c>
      <c r="U364" s="838">
        <v>0.2</v>
      </c>
    </row>
    <row r="365" spans="1:21" ht="14.4" customHeight="1" x14ac:dyDescent="0.3">
      <c r="A365" s="831">
        <v>50</v>
      </c>
      <c r="B365" s="832" t="s">
        <v>1928</v>
      </c>
      <c r="C365" s="832" t="s">
        <v>1933</v>
      </c>
      <c r="D365" s="833" t="s">
        <v>2996</v>
      </c>
      <c r="E365" s="834" t="s">
        <v>1944</v>
      </c>
      <c r="F365" s="832" t="s">
        <v>1929</v>
      </c>
      <c r="G365" s="832" t="s">
        <v>2319</v>
      </c>
      <c r="H365" s="832" t="s">
        <v>587</v>
      </c>
      <c r="I365" s="832" t="s">
        <v>2451</v>
      </c>
      <c r="J365" s="832" t="s">
        <v>2452</v>
      </c>
      <c r="K365" s="832" t="s">
        <v>2321</v>
      </c>
      <c r="L365" s="835">
        <v>42.54</v>
      </c>
      <c r="M365" s="835">
        <v>42.54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50</v>
      </c>
      <c r="B366" s="832" t="s">
        <v>1928</v>
      </c>
      <c r="C366" s="832" t="s">
        <v>1933</v>
      </c>
      <c r="D366" s="833" t="s">
        <v>2996</v>
      </c>
      <c r="E366" s="834" t="s">
        <v>1944</v>
      </c>
      <c r="F366" s="832" t="s">
        <v>1929</v>
      </c>
      <c r="G366" s="832" t="s">
        <v>2319</v>
      </c>
      <c r="H366" s="832" t="s">
        <v>587</v>
      </c>
      <c r="I366" s="832" t="s">
        <v>2453</v>
      </c>
      <c r="J366" s="832" t="s">
        <v>2454</v>
      </c>
      <c r="K366" s="832" t="s">
        <v>2455</v>
      </c>
      <c r="L366" s="835">
        <v>66.88</v>
      </c>
      <c r="M366" s="835">
        <v>66.88</v>
      </c>
      <c r="N366" s="832">
        <v>1</v>
      </c>
      <c r="O366" s="836">
        <v>1</v>
      </c>
      <c r="P366" s="835">
        <v>66.88</v>
      </c>
      <c r="Q366" s="837">
        <v>1</v>
      </c>
      <c r="R366" s="832">
        <v>1</v>
      </c>
      <c r="S366" s="837">
        <v>1</v>
      </c>
      <c r="T366" s="836">
        <v>1</v>
      </c>
      <c r="U366" s="838">
        <v>1</v>
      </c>
    </row>
    <row r="367" spans="1:21" ht="14.4" customHeight="1" x14ac:dyDescent="0.3">
      <c r="A367" s="831">
        <v>50</v>
      </c>
      <c r="B367" s="832" t="s">
        <v>1928</v>
      </c>
      <c r="C367" s="832" t="s">
        <v>1933</v>
      </c>
      <c r="D367" s="833" t="s">
        <v>2996</v>
      </c>
      <c r="E367" s="834" t="s">
        <v>1944</v>
      </c>
      <c r="F367" s="832" t="s">
        <v>1929</v>
      </c>
      <c r="G367" s="832" t="s">
        <v>2089</v>
      </c>
      <c r="H367" s="832" t="s">
        <v>587</v>
      </c>
      <c r="I367" s="832" t="s">
        <v>2456</v>
      </c>
      <c r="J367" s="832" t="s">
        <v>2457</v>
      </c>
      <c r="K367" s="832" t="s">
        <v>2458</v>
      </c>
      <c r="L367" s="835">
        <v>73.83</v>
      </c>
      <c r="M367" s="835">
        <v>73.83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1928</v>
      </c>
      <c r="C368" s="832" t="s">
        <v>1933</v>
      </c>
      <c r="D368" s="833" t="s">
        <v>2996</v>
      </c>
      <c r="E368" s="834" t="s">
        <v>1944</v>
      </c>
      <c r="F368" s="832" t="s">
        <v>1929</v>
      </c>
      <c r="G368" s="832" t="s">
        <v>2089</v>
      </c>
      <c r="H368" s="832" t="s">
        <v>587</v>
      </c>
      <c r="I368" s="832" t="s">
        <v>2459</v>
      </c>
      <c r="J368" s="832" t="s">
        <v>2460</v>
      </c>
      <c r="K368" s="832" t="s">
        <v>2461</v>
      </c>
      <c r="L368" s="835">
        <v>36.909999999999997</v>
      </c>
      <c r="M368" s="835">
        <v>36.909999999999997</v>
      </c>
      <c r="N368" s="832">
        <v>1</v>
      </c>
      <c r="O368" s="836">
        <v>0.5</v>
      </c>
      <c r="P368" s="835">
        <v>36.909999999999997</v>
      </c>
      <c r="Q368" s="837">
        <v>1</v>
      </c>
      <c r="R368" s="832">
        <v>1</v>
      </c>
      <c r="S368" s="837">
        <v>1</v>
      </c>
      <c r="T368" s="836">
        <v>0.5</v>
      </c>
      <c r="U368" s="838">
        <v>1</v>
      </c>
    </row>
    <row r="369" spans="1:21" ht="14.4" customHeight="1" x14ac:dyDescent="0.3">
      <c r="A369" s="831">
        <v>50</v>
      </c>
      <c r="B369" s="832" t="s">
        <v>1928</v>
      </c>
      <c r="C369" s="832" t="s">
        <v>1933</v>
      </c>
      <c r="D369" s="833" t="s">
        <v>2996</v>
      </c>
      <c r="E369" s="834" t="s">
        <v>1944</v>
      </c>
      <c r="F369" s="832" t="s">
        <v>1929</v>
      </c>
      <c r="G369" s="832" t="s">
        <v>1989</v>
      </c>
      <c r="H369" s="832" t="s">
        <v>587</v>
      </c>
      <c r="I369" s="832" t="s">
        <v>1990</v>
      </c>
      <c r="J369" s="832" t="s">
        <v>792</v>
      </c>
      <c r="K369" s="832" t="s">
        <v>793</v>
      </c>
      <c r="L369" s="835">
        <v>50.89</v>
      </c>
      <c r="M369" s="835">
        <v>50.89</v>
      </c>
      <c r="N369" s="832">
        <v>1</v>
      </c>
      <c r="O369" s="836">
        <v>0.5</v>
      </c>
      <c r="P369" s="835">
        <v>50.89</v>
      </c>
      <c r="Q369" s="837">
        <v>1</v>
      </c>
      <c r="R369" s="832">
        <v>1</v>
      </c>
      <c r="S369" s="837">
        <v>1</v>
      </c>
      <c r="T369" s="836">
        <v>0.5</v>
      </c>
      <c r="U369" s="838">
        <v>1</v>
      </c>
    </row>
    <row r="370" spans="1:21" ht="14.4" customHeight="1" x14ac:dyDescent="0.3">
      <c r="A370" s="831">
        <v>50</v>
      </c>
      <c r="B370" s="832" t="s">
        <v>1928</v>
      </c>
      <c r="C370" s="832" t="s">
        <v>1933</v>
      </c>
      <c r="D370" s="833" t="s">
        <v>2996</v>
      </c>
      <c r="E370" s="834" t="s">
        <v>1944</v>
      </c>
      <c r="F370" s="832" t="s">
        <v>1929</v>
      </c>
      <c r="G370" s="832" t="s">
        <v>2057</v>
      </c>
      <c r="H370" s="832" t="s">
        <v>587</v>
      </c>
      <c r="I370" s="832" t="s">
        <v>2058</v>
      </c>
      <c r="J370" s="832" t="s">
        <v>2059</v>
      </c>
      <c r="K370" s="832" t="s">
        <v>2060</v>
      </c>
      <c r="L370" s="835">
        <v>93.43</v>
      </c>
      <c r="M370" s="835">
        <v>186.86</v>
      </c>
      <c r="N370" s="832">
        <v>2</v>
      </c>
      <c r="O370" s="836">
        <v>1</v>
      </c>
      <c r="P370" s="835">
        <v>93.43</v>
      </c>
      <c r="Q370" s="837">
        <v>0.5</v>
      </c>
      <c r="R370" s="832">
        <v>1</v>
      </c>
      <c r="S370" s="837">
        <v>0.5</v>
      </c>
      <c r="T370" s="836">
        <v>0.5</v>
      </c>
      <c r="U370" s="838">
        <v>0.5</v>
      </c>
    </row>
    <row r="371" spans="1:21" ht="14.4" customHeight="1" x14ac:dyDescent="0.3">
      <c r="A371" s="831">
        <v>50</v>
      </c>
      <c r="B371" s="832" t="s">
        <v>1928</v>
      </c>
      <c r="C371" s="832" t="s">
        <v>1933</v>
      </c>
      <c r="D371" s="833" t="s">
        <v>2996</v>
      </c>
      <c r="E371" s="834" t="s">
        <v>1944</v>
      </c>
      <c r="F371" s="832" t="s">
        <v>1929</v>
      </c>
      <c r="G371" s="832" t="s">
        <v>2462</v>
      </c>
      <c r="H371" s="832" t="s">
        <v>587</v>
      </c>
      <c r="I371" s="832" t="s">
        <v>2463</v>
      </c>
      <c r="J371" s="832" t="s">
        <v>1392</v>
      </c>
      <c r="K371" s="832" t="s">
        <v>2464</v>
      </c>
      <c r="L371" s="835">
        <v>61.97</v>
      </c>
      <c r="M371" s="835">
        <v>123.94</v>
      </c>
      <c r="N371" s="832">
        <v>2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50</v>
      </c>
      <c r="B372" s="832" t="s">
        <v>1928</v>
      </c>
      <c r="C372" s="832" t="s">
        <v>1933</v>
      </c>
      <c r="D372" s="833" t="s">
        <v>2996</v>
      </c>
      <c r="E372" s="834" t="s">
        <v>1944</v>
      </c>
      <c r="F372" s="832" t="s">
        <v>1929</v>
      </c>
      <c r="G372" s="832" t="s">
        <v>2465</v>
      </c>
      <c r="H372" s="832" t="s">
        <v>587</v>
      </c>
      <c r="I372" s="832" t="s">
        <v>2466</v>
      </c>
      <c r="J372" s="832" t="s">
        <v>2467</v>
      </c>
      <c r="K372" s="832" t="s">
        <v>2468</v>
      </c>
      <c r="L372" s="835">
        <v>96.49</v>
      </c>
      <c r="M372" s="835">
        <v>96.49</v>
      </c>
      <c r="N372" s="832">
        <v>1</v>
      </c>
      <c r="O372" s="836">
        <v>1</v>
      </c>
      <c r="P372" s="835">
        <v>96.49</v>
      </c>
      <c r="Q372" s="837">
        <v>1</v>
      </c>
      <c r="R372" s="832">
        <v>1</v>
      </c>
      <c r="S372" s="837">
        <v>1</v>
      </c>
      <c r="T372" s="836">
        <v>1</v>
      </c>
      <c r="U372" s="838">
        <v>1</v>
      </c>
    </row>
    <row r="373" spans="1:21" ht="14.4" customHeight="1" x14ac:dyDescent="0.3">
      <c r="A373" s="831">
        <v>50</v>
      </c>
      <c r="B373" s="832" t="s">
        <v>1928</v>
      </c>
      <c r="C373" s="832" t="s">
        <v>1933</v>
      </c>
      <c r="D373" s="833" t="s">
        <v>2996</v>
      </c>
      <c r="E373" s="834" t="s">
        <v>1944</v>
      </c>
      <c r="F373" s="832" t="s">
        <v>1929</v>
      </c>
      <c r="G373" s="832" t="s">
        <v>2469</v>
      </c>
      <c r="H373" s="832" t="s">
        <v>587</v>
      </c>
      <c r="I373" s="832" t="s">
        <v>2470</v>
      </c>
      <c r="J373" s="832" t="s">
        <v>2471</v>
      </c>
      <c r="K373" s="832" t="s">
        <v>2472</v>
      </c>
      <c r="L373" s="835">
        <v>0</v>
      </c>
      <c r="M373" s="835">
        <v>0</v>
      </c>
      <c r="N373" s="832">
        <v>1</v>
      </c>
      <c r="O373" s="836">
        <v>0.5</v>
      </c>
      <c r="P373" s="835">
        <v>0</v>
      </c>
      <c r="Q373" s="837"/>
      <c r="R373" s="832">
        <v>1</v>
      </c>
      <c r="S373" s="837">
        <v>1</v>
      </c>
      <c r="T373" s="836">
        <v>0.5</v>
      </c>
      <c r="U373" s="838">
        <v>1</v>
      </c>
    </row>
    <row r="374" spans="1:21" ht="14.4" customHeight="1" x14ac:dyDescent="0.3">
      <c r="A374" s="831">
        <v>50</v>
      </c>
      <c r="B374" s="832" t="s">
        <v>1928</v>
      </c>
      <c r="C374" s="832" t="s">
        <v>1933</v>
      </c>
      <c r="D374" s="833" t="s">
        <v>2996</v>
      </c>
      <c r="E374" s="834" t="s">
        <v>1944</v>
      </c>
      <c r="F374" s="832" t="s">
        <v>1929</v>
      </c>
      <c r="G374" s="832" t="s">
        <v>2108</v>
      </c>
      <c r="H374" s="832" t="s">
        <v>587</v>
      </c>
      <c r="I374" s="832" t="s">
        <v>2109</v>
      </c>
      <c r="J374" s="832" t="s">
        <v>758</v>
      </c>
      <c r="K374" s="832" t="s">
        <v>2110</v>
      </c>
      <c r="L374" s="835">
        <v>43.94</v>
      </c>
      <c r="M374" s="835">
        <v>87.88</v>
      </c>
      <c r="N374" s="832">
        <v>2</v>
      </c>
      <c r="O374" s="836">
        <v>1</v>
      </c>
      <c r="P374" s="835">
        <v>87.88</v>
      </c>
      <c r="Q374" s="837">
        <v>1</v>
      </c>
      <c r="R374" s="832">
        <v>2</v>
      </c>
      <c r="S374" s="837">
        <v>1</v>
      </c>
      <c r="T374" s="836">
        <v>1</v>
      </c>
      <c r="U374" s="838">
        <v>1</v>
      </c>
    </row>
    <row r="375" spans="1:21" ht="14.4" customHeight="1" x14ac:dyDescent="0.3">
      <c r="A375" s="831">
        <v>50</v>
      </c>
      <c r="B375" s="832" t="s">
        <v>1928</v>
      </c>
      <c r="C375" s="832" t="s">
        <v>1933</v>
      </c>
      <c r="D375" s="833" t="s">
        <v>2996</v>
      </c>
      <c r="E375" s="834" t="s">
        <v>1944</v>
      </c>
      <c r="F375" s="832" t="s">
        <v>1929</v>
      </c>
      <c r="G375" s="832" t="s">
        <v>2473</v>
      </c>
      <c r="H375" s="832" t="s">
        <v>587</v>
      </c>
      <c r="I375" s="832" t="s">
        <v>2474</v>
      </c>
      <c r="J375" s="832" t="s">
        <v>2475</v>
      </c>
      <c r="K375" s="832" t="s">
        <v>2476</v>
      </c>
      <c r="L375" s="835">
        <v>0</v>
      </c>
      <c r="M375" s="835">
        <v>0</v>
      </c>
      <c r="N375" s="832">
        <v>1</v>
      </c>
      <c r="O375" s="836">
        <v>0.5</v>
      </c>
      <c r="P375" s="835"/>
      <c r="Q375" s="837"/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50</v>
      </c>
      <c r="B376" s="832" t="s">
        <v>1928</v>
      </c>
      <c r="C376" s="832" t="s">
        <v>1933</v>
      </c>
      <c r="D376" s="833" t="s">
        <v>2996</v>
      </c>
      <c r="E376" s="834" t="s">
        <v>1944</v>
      </c>
      <c r="F376" s="832" t="s">
        <v>1929</v>
      </c>
      <c r="G376" s="832" t="s">
        <v>1053</v>
      </c>
      <c r="H376" s="832" t="s">
        <v>624</v>
      </c>
      <c r="I376" s="832" t="s">
        <v>1536</v>
      </c>
      <c r="J376" s="832" t="s">
        <v>1537</v>
      </c>
      <c r="K376" s="832" t="s">
        <v>1538</v>
      </c>
      <c r="L376" s="835">
        <v>120.61</v>
      </c>
      <c r="M376" s="835">
        <v>241.22</v>
      </c>
      <c r="N376" s="832">
        <v>2</v>
      </c>
      <c r="O376" s="836">
        <v>1</v>
      </c>
      <c r="P376" s="835">
        <v>241.22</v>
      </c>
      <c r="Q376" s="837">
        <v>1</v>
      </c>
      <c r="R376" s="832">
        <v>2</v>
      </c>
      <c r="S376" s="837">
        <v>1</v>
      </c>
      <c r="T376" s="836">
        <v>1</v>
      </c>
      <c r="U376" s="838">
        <v>1</v>
      </c>
    </row>
    <row r="377" spans="1:21" ht="14.4" customHeight="1" x14ac:dyDescent="0.3">
      <c r="A377" s="831">
        <v>50</v>
      </c>
      <c r="B377" s="832" t="s">
        <v>1928</v>
      </c>
      <c r="C377" s="832" t="s">
        <v>1933</v>
      </c>
      <c r="D377" s="833" t="s">
        <v>2996</v>
      </c>
      <c r="E377" s="834" t="s">
        <v>1944</v>
      </c>
      <c r="F377" s="832" t="s">
        <v>1929</v>
      </c>
      <c r="G377" s="832" t="s">
        <v>1053</v>
      </c>
      <c r="H377" s="832" t="s">
        <v>587</v>
      </c>
      <c r="I377" s="832" t="s">
        <v>1539</v>
      </c>
      <c r="J377" s="832" t="s">
        <v>1537</v>
      </c>
      <c r="K377" s="832" t="s">
        <v>1540</v>
      </c>
      <c r="L377" s="835">
        <v>184.74</v>
      </c>
      <c r="M377" s="835">
        <v>554.22</v>
      </c>
      <c r="N377" s="832">
        <v>3</v>
      </c>
      <c r="O377" s="836">
        <v>1.5</v>
      </c>
      <c r="P377" s="835">
        <v>369.48</v>
      </c>
      <c r="Q377" s="837">
        <v>0.66666666666666663</v>
      </c>
      <c r="R377" s="832">
        <v>2</v>
      </c>
      <c r="S377" s="837">
        <v>0.66666666666666663</v>
      </c>
      <c r="T377" s="836">
        <v>1</v>
      </c>
      <c r="U377" s="838">
        <v>0.66666666666666663</v>
      </c>
    </row>
    <row r="378" spans="1:21" ht="14.4" customHeight="1" x14ac:dyDescent="0.3">
      <c r="A378" s="831">
        <v>50</v>
      </c>
      <c r="B378" s="832" t="s">
        <v>1928</v>
      </c>
      <c r="C378" s="832" t="s">
        <v>1933</v>
      </c>
      <c r="D378" s="833" t="s">
        <v>2996</v>
      </c>
      <c r="E378" s="834" t="s">
        <v>1944</v>
      </c>
      <c r="F378" s="832" t="s">
        <v>1929</v>
      </c>
      <c r="G378" s="832" t="s">
        <v>2093</v>
      </c>
      <c r="H378" s="832" t="s">
        <v>587</v>
      </c>
      <c r="I378" s="832" t="s">
        <v>2094</v>
      </c>
      <c r="J378" s="832" t="s">
        <v>800</v>
      </c>
      <c r="K378" s="832" t="s">
        <v>2095</v>
      </c>
      <c r="L378" s="835">
        <v>55.54</v>
      </c>
      <c r="M378" s="835">
        <v>55.54</v>
      </c>
      <c r="N378" s="832">
        <v>1</v>
      </c>
      <c r="O378" s="836">
        <v>0.5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50</v>
      </c>
      <c r="B379" s="832" t="s">
        <v>1928</v>
      </c>
      <c r="C379" s="832" t="s">
        <v>1933</v>
      </c>
      <c r="D379" s="833" t="s">
        <v>2996</v>
      </c>
      <c r="E379" s="834" t="s">
        <v>1944</v>
      </c>
      <c r="F379" s="832" t="s">
        <v>1929</v>
      </c>
      <c r="G379" s="832" t="s">
        <v>1975</v>
      </c>
      <c r="H379" s="832" t="s">
        <v>624</v>
      </c>
      <c r="I379" s="832" t="s">
        <v>1976</v>
      </c>
      <c r="J379" s="832" t="s">
        <v>1564</v>
      </c>
      <c r="K379" s="832" t="s">
        <v>1977</v>
      </c>
      <c r="L379" s="835">
        <v>515</v>
      </c>
      <c r="M379" s="835">
        <v>515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1928</v>
      </c>
      <c r="C380" s="832" t="s">
        <v>1933</v>
      </c>
      <c r="D380" s="833" t="s">
        <v>2996</v>
      </c>
      <c r="E380" s="834" t="s">
        <v>1944</v>
      </c>
      <c r="F380" s="832" t="s">
        <v>1929</v>
      </c>
      <c r="G380" s="832" t="s">
        <v>2477</v>
      </c>
      <c r="H380" s="832" t="s">
        <v>587</v>
      </c>
      <c r="I380" s="832" t="s">
        <v>2478</v>
      </c>
      <c r="J380" s="832" t="s">
        <v>2479</v>
      </c>
      <c r="K380" s="832" t="s">
        <v>2480</v>
      </c>
      <c r="L380" s="835">
        <v>1258.6099999999999</v>
      </c>
      <c r="M380" s="835">
        <v>1258.6099999999999</v>
      </c>
      <c r="N380" s="832">
        <v>1</v>
      </c>
      <c r="O380" s="836">
        <v>1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50</v>
      </c>
      <c r="B381" s="832" t="s">
        <v>1928</v>
      </c>
      <c r="C381" s="832" t="s">
        <v>1933</v>
      </c>
      <c r="D381" s="833" t="s">
        <v>2996</v>
      </c>
      <c r="E381" s="834" t="s">
        <v>1944</v>
      </c>
      <c r="F381" s="832" t="s">
        <v>1929</v>
      </c>
      <c r="G381" s="832" t="s">
        <v>2264</v>
      </c>
      <c r="H381" s="832" t="s">
        <v>587</v>
      </c>
      <c r="I381" s="832" t="s">
        <v>2265</v>
      </c>
      <c r="J381" s="832" t="s">
        <v>2266</v>
      </c>
      <c r="K381" s="832" t="s">
        <v>2267</v>
      </c>
      <c r="L381" s="835">
        <v>83.38</v>
      </c>
      <c r="M381" s="835">
        <v>83.38</v>
      </c>
      <c r="N381" s="832">
        <v>1</v>
      </c>
      <c r="O381" s="836">
        <v>0.5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50</v>
      </c>
      <c r="B382" s="832" t="s">
        <v>1928</v>
      </c>
      <c r="C382" s="832" t="s">
        <v>1933</v>
      </c>
      <c r="D382" s="833" t="s">
        <v>2996</v>
      </c>
      <c r="E382" s="834" t="s">
        <v>1944</v>
      </c>
      <c r="F382" s="832" t="s">
        <v>1929</v>
      </c>
      <c r="G382" s="832" t="s">
        <v>2065</v>
      </c>
      <c r="H382" s="832" t="s">
        <v>587</v>
      </c>
      <c r="I382" s="832" t="s">
        <v>2326</v>
      </c>
      <c r="J382" s="832" t="s">
        <v>2327</v>
      </c>
      <c r="K382" s="832" t="s">
        <v>2328</v>
      </c>
      <c r="L382" s="835">
        <v>154.36000000000001</v>
      </c>
      <c r="M382" s="835">
        <v>154.36000000000001</v>
      </c>
      <c r="N382" s="832">
        <v>1</v>
      </c>
      <c r="O382" s="836">
        <v>1</v>
      </c>
      <c r="P382" s="835">
        <v>154.36000000000001</v>
      </c>
      <c r="Q382" s="837">
        <v>1</v>
      </c>
      <c r="R382" s="832">
        <v>1</v>
      </c>
      <c r="S382" s="837">
        <v>1</v>
      </c>
      <c r="T382" s="836">
        <v>1</v>
      </c>
      <c r="U382" s="838">
        <v>1</v>
      </c>
    </row>
    <row r="383" spans="1:21" ht="14.4" customHeight="1" x14ac:dyDescent="0.3">
      <c r="A383" s="831">
        <v>50</v>
      </c>
      <c r="B383" s="832" t="s">
        <v>1928</v>
      </c>
      <c r="C383" s="832" t="s">
        <v>1933</v>
      </c>
      <c r="D383" s="833" t="s">
        <v>2996</v>
      </c>
      <c r="E383" s="834" t="s">
        <v>1944</v>
      </c>
      <c r="F383" s="832" t="s">
        <v>1929</v>
      </c>
      <c r="G383" s="832" t="s">
        <v>2268</v>
      </c>
      <c r="H383" s="832" t="s">
        <v>624</v>
      </c>
      <c r="I383" s="832" t="s">
        <v>2481</v>
      </c>
      <c r="J383" s="832" t="s">
        <v>1700</v>
      </c>
      <c r="K383" s="832" t="s">
        <v>2270</v>
      </c>
      <c r="L383" s="835">
        <v>63.14</v>
      </c>
      <c r="M383" s="835">
        <v>63.14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50</v>
      </c>
      <c r="B384" s="832" t="s">
        <v>1928</v>
      </c>
      <c r="C384" s="832" t="s">
        <v>1933</v>
      </c>
      <c r="D384" s="833" t="s">
        <v>2996</v>
      </c>
      <c r="E384" s="834" t="s">
        <v>1944</v>
      </c>
      <c r="F384" s="832" t="s">
        <v>1929</v>
      </c>
      <c r="G384" s="832" t="s">
        <v>2268</v>
      </c>
      <c r="H384" s="832" t="s">
        <v>624</v>
      </c>
      <c r="I384" s="832" t="s">
        <v>1705</v>
      </c>
      <c r="J384" s="832" t="s">
        <v>1700</v>
      </c>
      <c r="K384" s="832" t="s">
        <v>1704</v>
      </c>
      <c r="L384" s="835">
        <v>49.08</v>
      </c>
      <c r="M384" s="835">
        <v>49.08</v>
      </c>
      <c r="N384" s="832">
        <v>1</v>
      </c>
      <c r="O384" s="836">
        <v>0.5</v>
      </c>
      <c r="P384" s="835">
        <v>49.08</v>
      </c>
      <c r="Q384" s="837">
        <v>1</v>
      </c>
      <c r="R384" s="832">
        <v>1</v>
      </c>
      <c r="S384" s="837">
        <v>1</v>
      </c>
      <c r="T384" s="836">
        <v>0.5</v>
      </c>
      <c r="U384" s="838">
        <v>1</v>
      </c>
    </row>
    <row r="385" spans="1:21" ht="14.4" customHeight="1" x14ac:dyDescent="0.3">
      <c r="A385" s="831">
        <v>50</v>
      </c>
      <c r="B385" s="832" t="s">
        <v>1928</v>
      </c>
      <c r="C385" s="832" t="s">
        <v>1933</v>
      </c>
      <c r="D385" s="833" t="s">
        <v>2996</v>
      </c>
      <c r="E385" s="834" t="s">
        <v>1944</v>
      </c>
      <c r="F385" s="832" t="s">
        <v>1929</v>
      </c>
      <c r="G385" s="832" t="s">
        <v>2482</v>
      </c>
      <c r="H385" s="832" t="s">
        <v>587</v>
      </c>
      <c r="I385" s="832" t="s">
        <v>2483</v>
      </c>
      <c r="J385" s="832" t="s">
        <v>621</v>
      </c>
      <c r="K385" s="832" t="s">
        <v>2484</v>
      </c>
      <c r="L385" s="835">
        <v>0</v>
      </c>
      <c r="M385" s="835">
        <v>0</v>
      </c>
      <c r="N385" s="832">
        <v>1</v>
      </c>
      <c r="O385" s="836">
        <v>1</v>
      </c>
      <c r="P385" s="835">
        <v>0</v>
      </c>
      <c r="Q385" s="837"/>
      <c r="R385" s="832">
        <v>1</v>
      </c>
      <c r="S385" s="837">
        <v>1</v>
      </c>
      <c r="T385" s="836">
        <v>1</v>
      </c>
      <c r="U385" s="838">
        <v>1</v>
      </c>
    </row>
    <row r="386" spans="1:21" ht="14.4" customHeight="1" x14ac:dyDescent="0.3">
      <c r="A386" s="831">
        <v>50</v>
      </c>
      <c r="B386" s="832" t="s">
        <v>1928</v>
      </c>
      <c r="C386" s="832" t="s">
        <v>1933</v>
      </c>
      <c r="D386" s="833" t="s">
        <v>2996</v>
      </c>
      <c r="E386" s="834" t="s">
        <v>1945</v>
      </c>
      <c r="F386" s="832" t="s">
        <v>1929</v>
      </c>
      <c r="G386" s="832" t="s">
        <v>1956</v>
      </c>
      <c r="H386" s="832" t="s">
        <v>587</v>
      </c>
      <c r="I386" s="832" t="s">
        <v>1957</v>
      </c>
      <c r="J386" s="832" t="s">
        <v>1958</v>
      </c>
      <c r="K386" s="832" t="s">
        <v>1959</v>
      </c>
      <c r="L386" s="835">
        <v>105.32</v>
      </c>
      <c r="M386" s="835">
        <v>105.32</v>
      </c>
      <c r="N386" s="832">
        <v>1</v>
      </c>
      <c r="O386" s="836">
        <v>0.5</v>
      </c>
      <c r="P386" s="835">
        <v>105.32</v>
      </c>
      <c r="Q386" s="837">
        <v>1</v>
      </c>
      <c r="R386" s="832">
        <v>1</v>
      </c>
      <c r="S386" s="837">
        <v>1</v>
      </c>
      <c r="T386" s="836">
        <v>0.5</v>
      </c>
      <c r="U386" s="838">
        <v>1</v>
      </c>
    </row>
    <row r="387" spans="1:21" ht="14.4" customHeight="1" x14ac:dyDescent="0.3">
      <c r="A387" s="831">
        <v>50</v>
      </c>
      <c r="B387" s="832" t="s">
        <v>1928</v>
      </c>
      <c r="C387" s="832" t="s">
        <v>1933</v>
      </c>
      <c r="D387" s="833" t="s">
        <v>2996</v>
      </c>
      <c r="E387" s="834" t="s">
        <v>1945</v>
      </c>
      <c r="F387" s="832" t="s">
        <v>1929</v>
      </c>
      <c r="G387" s="832" t="s">
        <v>2161</v>
      </c>
      <c r="H387" s="832" t="s">
        <v>587</v>
      </c>
      <c r="I387" s="832" t="s">
        <v>2162</v>
      </c>
      <c r="J387" s="832" t="s">
        <v>2163</v>
      </c>
      <c r="K387" s="832" t="s">
        <v>2164</v>
      </c>
      <c r="L387" s="835">
        <v>43.48</v>
      </c>
      <c r="M387" s="835">
        <v>173.92</v>
      </c>
      <c r="N387" s="832">
        <v>4</v>
      </c>
      <c r="O387" s="836">
        <v>1</v>
      </c>
      <c r="P387" s="835">
        <v>43.48</v>
      </c>
      <c r="Q387" s="837">
        <v>0.25</v>
      </c>
      <c r="R387" s="832">
        <v>1</v>
      </c>
      <c r="S387" s="837">
        <v>0.25</v>
      </c>
      <c r="T387" s="836">
        <v>0.5</v>
      </c>
      <c r="U387" s="838">
        <v>0.5</v>
      </c>
    </row>
    <row r="388" spans="1:21" ht="14.4" customHeight="1" x14ac:dyDescent="0.3">
      <c r="A388" s="831">
        <v>50</v>
      </c>
      <c r="B388" s="832" t="s">
        <v>1928</v>
      </c>
      <c r="C388" s="832" t="s">
        <v>1933</v>
      </c>
      <c r="D388" s="833" t="s">
        <v>2996</v>
      </c>
      <c r="E388" s="834" t="s">
        <v>1945</v>
      </c>
      <c r="F388" s="832" t="s">
        <v>1929</v>
      </c>
      <c r="G388" s="832" t="s">
        <v>2197</v>
      </c>
      <c r="H388" s="832" t="s">
        <v>624</v>
      </c>
      <c r="I388" s="832" t="s">
        <v>2485</v>
      </c>
      <c r="J388" s="832" t="s">
        <v>2199</v>
      </c>
      <c r="K388" s="832" t="s">
        <v>2486</v>
      </c>
      <c r="L388" s="835">
        <v>0</v>
      </c>
      <c r="M388" s="835">
        <v>0</v>
      </c>
      <c r="N388" s="832">
        <v>4</v>
      </c>
      <c r="O388" s="836">
        <v>1.5</v>
      </c>
      <c r="P388" s="835">
        <v>0</v>
      </c>
      <c r="Q388" s="837"/>
      <c r="R388" s="832">
        <v>4</v>
      </c>
      <c r="S388" s="837">
        <v>1</v>
      </c>
      <c r="T388" s="836">
        <v>1.5</v>
      </c>
      <c r="U388" s="838">
        <v>1</v>
      </c>
    </row>
    <row r="389" spans="1:21" ht="14.4" customHeight="1" x14ac:dyDescent="0.3">
      <c r="A389" s="831">
        <v>50</v>
      </c>
      <c r="B389" s="832" t="s">
        <v>1928</v>
      </c>
      <c r="C389" s="832" t="s">
        <v>1933</v>
      </c>
      <c r="D389" s="833" t="s">
        <v>2996</v>
      </c>
      <c r="E389" s="834" t="s">
        <v>1945</v>
      </c>
      <c r="F389" s="832" t="s">
        <v>1929</v>
      </c>
      <c r="G389" s="832" t="s">
        <v>2197</v>
      </c>
      <c r="H389" s="832" t="s">
        <v>624</v>
      </c>
      <c r="I389" s="832" t="s">
        <v>2198</v>
      </c>
      <c r="J389" s="832" t="s">
        <v>2199</v>
      </c>
      <c r="K389" s="832" t="s">
        <v>2200</v>
      </c>
      <c r="L389" s="835">
        <v>0</v>
      </c>
      <c r="M389" s="835">
        <v>0</v>
      </c>
      <c r="N389" s="832">
        <v>9</v>
      </c>
      <c r="O389" s="836">
        <v>3</v>
      </c>
      <c r="P389" s="835">
        <v>0</v>
      </c>
      <c r="Q389" s="837"/>
      <c r="R389" s="832">
        <v>6</v>
      </c>
      <c r="S389" s="837">
        <v>0.66666666666666663</v>
      </c>
      <c r="T389" s="836">
        <v>2.5</v>
      </c>
      <c r="U389" s="838">
        <v>0.83333333333333337</v>
      </c>
    </row>
    <row r="390" spans="1:21" ht="14.4" customHeight="1" x14ac:dyDescent="0.3">
      <c r="A390" s="831">
        <v>50</v>
      </c>
      <c r="B390" s="832" t="s">
        <v>1928</v>
      </c>
      <c r="C390" s="832" t="s">
        <v>1933</v>
      </c>
      <c r="D390" s="833" t="s">
        <v>2996</v>
      </c>
      <c r="E390" s="834" t="s">
        <v>1946</v>
      </c>
      <c r="F390" s="832" t="s">
        <v>1929</v>
      </c>
      <c r="G390" s="832" t="s">
        <v>2487</v>
      </c>
      <c r="H390" s="832" t="s">
        <v>587</v>
      </c>
      <c r="I390" s="832" t="s">
        <v>2488</v>
      </c>
      <c r="J390" s="832" t="s">
        <v>2489</v>
      </c>
      <c r="K390" s="832" t="s">
        <v>2490</v>
      </c>
      <c r="L390" s="835">
        <v>35.11</v>
      </c>
      <c r="M390" s="835">
        <v>70.22</v>
      </c>
      <c r="N390" s="832">
        <v>2</v>
      </c>
      <c r="O390" s="836">
        <v>0.5</v>
      </c>
      <c r="P390" s="835">
        <v>70.22</v>
      </c>
      <c r="Q390" s="837">
        <v>1</v>
      </c>
      <c r="R390" s="832">
        <v>2</v>
      </c>
      <c r="S390" s="837">
        <v>1</v>
      </c>
      <c r="T390" s="836">
        <v>0.5</v>
      </c>
      <c r="U390" s="838">
        <v>1</v>
      </c>
    </row>
    <row r="391" spans="1:21" ht="14.4" customHeight="1" x14ac:dyDescent="0.3">
      <c r="A391" s="831">
        <v>50</v>
      </c>
      <c r="B391" s="832" t="s">
        <v>1928</v>
      </c>
      <c r="C391" s="832" t="s">
        <v>1933</v>
      </c>
      <c r="D391" s="833" t="s">
        <v>2996</v>
      </c>
      <c r="E391" s="834" t="s">
        <v>1946</v>
      </c>
      <c r="F391" s="832" t="s">
        <v>1929</v>
      </c>
      <c r="G391" s="832" t="s">
        <v>2491</v>
      </c>
      <c r="H391" s="832" t="s">
        <v>587</v>
      </c>
      <c r="I391" s="832" t="s">
        <v>2492</v>
      </c>
      <c r="J391" s="832" t="s">
        <v>2493</v>
      </c>
      <c r="K391" s="832" t="s">
        <v>2494</v>
      </c>
      <c r="L391" s="835">
        <v>263.26</v>
      </c>
      <c r="M391" s="835">
        <v>263.26</v>
      </c>
      <c r="N391" s="832">
        <v>1</v>
      </c>
      <c r="O391" s="836">
        <v>0.5</v>
      </c>
      <c r="P391" s="835">
        <v>263.26</v>
      </c>
      <c r="Q391" s="837">
        <v>1</v>
      </c>
      <c r="R391" s="832">
        <v>1</v>
      </c>
      <c r="S391" s="837">
        <v>1</v>
      </c>
      <c r="T391" s="836">
        <v>0.5</v>
      </c>
      <c r="U391" s="838">
        <v>1</v>
      </c>
    </row>
    <row r="392" spans="1:21" ht="14.4" customHeight="1" x14ac:dyDescent="0.3">
      <c r="A392" s="831">
        <v>50</v>
      </c>
      <c r="B392" s="832" t="s">
        <v>1928</v>
      </c>
      <c r="C392" s="832" t="s">
        <v>1933</v>
      </c>
      <c r="D392" s="833" t="s">
        <v>2996</v>
      </c>
      <c r="E392" s="834" t="s">
        <v>1946</v>
      </c>
      <c r="F392" s="832" t="s">
        <v>1929</v>
      </c>
      <c r="G392" s="832" t="s">
        <v>1993</v>
      </c>
      <c r="H392" s="832" t="s">
        <v>624</v>
      </c>
      <c r="I392" s="832" t="s">
        <v>1755</v>
      </c>
      <c r="J392" s="832" t="s">
        <v>633</v>
      </c>
      <c r="K392" s="832" t="s">
        <v>634</v>
      </c>
      <c r="L392" s="835">
        <v>72.55</v>
      </c>
      <c r="M392" s="835">
        <v>217.64999999999998</v>
      </c>
      <c r="N392" s="832">
        <v>3</v>
      </c>
      <c r="O392" s="836">
        <v>1.5</v>
      </c>
      <c r="P392" s="835">
        <v>72.55</v>
      </c>
      <c r="Q392" s="837">
        <v>0.33333333333333337</v>
      </c>
      <c r="R392" s="832">
        <v>1</v>
      </c>
      <c r="S392" s="837">
        <v>0.33333333333333331</v>
      </c>
      <c r="T392" s="836">
        <v>0.5</v>
      </c>
      <c r="U392" s="838">
        <v>0.33333333333333331</v>
      </c>
    </row>
    <row r="393" spans="1:21" ht="14.4" customHeight="1" x14ac:dyDescent="0.3">
      <c r="A393" s="831">
        <v>50</v>
      </c>
      <c r="B393" s="832" t="s">
        <v>1928</v>
      </c>
      <c r="C393" s="832" t="s">
        <v>1933</v>
      </c>
      <c r="D393" s="833" t="s">
        <v>2996</v>
      </c>
      <c r="E393" s="834" t="s">
        <v>1946</v>
      </c>
      <c r="F393" s="832" t="s">
        <v>1929</v>
      </c>
      <c r="G393" s="832" t="s">
        <v>1993</v>
      </c>
      <c r="H393" s="832" t="s">
        <v>624</v>
      </c>
      <c r="I393" s="832" t="s">
        <v>2495</v>
      </c>
      <c r="J393" s="832" t="s">
        <v>633</v>
      </c>
      <c r="K393" s="832" t="s">
        <v>2496</v>
      </c>
      <c r="L393" s="835">
        <v>65.28</v>
      </c>
      <c r="M393" s="835">
        <v>261.12</v>
      </c>
      <c r="N393" s="832">
        <v>4</v>
      </c>
      <c r="O393" s="836">
        <v>1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50</v>
      </c>
      <c r="B394" s="832" t="s">
        <v>1928</v>
      </c>
      <c r="C394" s="832" t="s">
        <v>1933</v>
      </c>
      <c r="D394" s="833" t="s">
        <v>2996</v>
      </c>
      <c r="E394" s="834" t="s">
        <v>1946</v>
      </c>
      <c r="F394" s="832" t="s">
        <v>1929</v>
      </c>
      <c r="G394" s="832" t="s">
        <v>2125</v>
      </c>
      <c r="H394" s="832" t="s">
        <v>624</v>
      </c>
      <c r="I394" s="832" t="s">
        <v>1889</v>
      </c>
      <c r="J394" s="832" t="s">
        <v>1890</v>
      </c>
      <c r="K394" s="832" t="s">
        <v>1891</v>
      </c>
      <c r="L394" s="835">
        <v>9.4</v>
      </c>
      <c r="M394" s="835">
        <v>18.8</v>
      </c>
      <c r="N394" s="832">
        <v>2</v>
      </c>
      <c r="O394" s="836">
        <v>0.5</v>
      </c>
      <c r="P394" s="835">
        <v>18.8</v>
      </c>
      <c r="Q394" s="837">
        <v>1</v>
      </c>
      <c r="R394" s="832">
        <v>2</v>
      </c>
      <c r="S394" s="837">
        <v>1</v>
      </c>
      <c r="T394" s="836">
        <v>0.5</v>
      </c>
      <c r="U394" s="838">
        <v>1</v>
      </c>
    </row>
    <row r="395" spans="1:21" ht="14.4" customHeight="1" x14ac:dyDescent="0.3">
      <c r="A395" s="831">
        <v>50</v>
      </c>
      <c r="B395" s="832" t="s">
        <v>1928</v>
      </c>
      <c r="C395" s="832" t="s">
        <v>1933</v>
      </c>
      <c r="D395" s="833" t="s">
        <v>2996</v>
      </c>
      <c r="E395" s="834" t="s">
        <v>1946</v>
      </c>
      <c r="F395" s="832" t="s">
        <v>1929</v>
      </c>
      <c r="G395" s="832" t="s">
        <v>2125</v>
      </c>
      <c r="H395" s="832" t="s">
        <v>587</v>
      </c>
      <c r="I395" s="832" t="s">
        <v>2497</v>
      </c>
      <c r="J395" s="832" t="s">
        <v>2498</v>
      </c>
      <c r="K395" s="832" t="s">
        <v>1792</v>
      </c>
      <c r="L395" s="835">
        <v>4.7</v>
      </c>
      <c r="M395" s="835">
        <v>4.7</v>
      </c>
      <c r="N395" s="832">
        <v>1</v>
      </c>
      <c r="O395" s="836">
        <v>0.5</v>
      </c>
      <c r="P395" s="835"/>
      <c r="Q395" s="837">
        <v>0</v>
      </c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50</v>
      </c>
      <c r="B396" s="832" t="s">
        <v>1928</v>
      </c>
      <c r="C396" s="832" t="s">
        <v>1933</v>
      </c>
      <c r="D396" s="833" t="s">
        <v>2996</v>
      </c>
      <c r="E396" s="834" t="s">
        <v>1946</v>
      </c>
      <c r="F396" s="832" t="s">
        <v>1929</v>
      </c>
      <c r="G396" s="832" t="s">
        <v>2125</v>
      </c>
      <c r="H396" s="832" t="s">
        <v>624</v>
      </c>
      <c r="I396" s="832" t="s">
        <v>1790</v>
      </c>
      <c r="J396" s="832" t="s">
        <v>1791</v>
      </c>
      <c r="K396" s="832" t="s">
        <v>1792</v>
      </c>
      <c r="L396" s="835">
        <v>4.7</v>
      </c>
      <c r="M396" s="835">
        <v>14.100000000000001</v>
      </c>
      <c r="N396" s="832">
        <v>3</v>
      </c>
      <c r="O396" s="836">
        <v>1</v>
      </c>
      <c r="P396" s="835">
        <v>14.100000000000001</v>
      </c>
      <c r="Q396" s="837">
        <v>1</v>
      </c>
      <c r="R396" s="832">
        <v>3</v>
      </c>
      <c r="S396" s="837">
        <v>1</v>
      </c>
      <c r="T396" s="836">
        <v>1</v>
      </c>
      <c r="U396" s="838">
        <v>1</v>
      </c>
    </row>
    <row r="397" spans="1:21" ht="14.4" customHeight="1" x14ac:dyDescent="0.3">
      <c r="A397" s="831">
        <v>50</v>
      </c>
      <c r="B397" s="832" t="s">
        <v>1928</v>
      </c>
      <c r="C397" s="832" t="s">
        <v>1933</v>
      </c>
      <c r="D397" s="833" t="s">
        <v>2996</v>
      </c>
      <c r="E397" s="834" t="s">
        <v>1946</v>
      </c>
      <c r="F397" s="832" t="s">
        <v>1929</v>
      </c>
      <c r="G397" s="832" t="s">
        <v>1953</v>
      </c>
      <c r="H397" s="832" t="s">
        <v>624</v>
      </c>
      <c r="I397" s="832" t="s">
        <v>1571</v>
      </c>
      <c r="J397" s="832" t="s">
        <v>721</v>
      </c>
      <c r="K397" s="832" t="s">
        <v>1572</v>
      </c>
      <c r="L397" s="835">
        <v>72</v>
      </c>
      <c r="M397" s="835">
        <v>72</v>
      </c>
      <c r="N397" s="832">
        <v>1</v>
      </c>
      <c r="O397" s="836">
        <v>0.5</v>
      </c>
      <c r="P397" s="835">
        <v>72</v>
      </c>
      <c r="Q397" s="837">
        <v>1</v>
      </c>
      <c r="R397" s="832">
        <v>1</v>
      </c>
      <c r="S397" s="837">
        <v>1</v>
      </c>
      <c r="T397" s="836">
        <v>0.5</v>
      </c>
      <c r="U397" s="838">
        <v>1</v>
      </c>
    </row>
    <row r="398" spans="1:21" ht="14.4" customHeight="1" x14ac:dyDescent="0.3">
      <c r="A398" s="831">
        <v>50</v>
      </c>
      <c r="B398" s="832" t="s">
        <v>1928</v>
      </c>
      <c r="C398" s="832" t="s">
        <v>1933</v>
      </c>
      <c r="D398" s="833" t="s">
        <v>2996</v>
      </c>
      <c r="E398" s="834" t="s">
        <v>1946</v>
      </c>
      <c r="F398" s="832" t="s">
        <v>1929</v>
      </c>
      <c r="G398" s="832" t="s">
        <v>1953</v>
      </c>
      <c r="H398" s="832" t="s">
        <v>624</v>
      </c>
      <c r="I398" s="832" t="s">
        <v>1573</v>
      </c>
      <c r="J398" s="832" t="s">
        <v>721</v>
      </c>
      <c r="K398" s="832" t="s">
        <v>1574</v>
      </c>
      <c r="L398" s="835">
        <v>144.01</v>
      </c>
      <c r="M398" s="835">
        <v>576.04</v>
      </c>
      <c r="N398" s="832">
        <v>4</v>
      </c>
      <c r="O398" s="836">
        <v>1</v>
      </c>
      <c r="P398" s="835">
        <v>576.04</v>
      </c>
      <c r="Q398" s="837">
        <v>1</v>
      </c>
      <c r="R398" s="832">
        <v>4</v>
      </c>
      <c r="S398" s="837">
        <v>1</v>
      </c>
      <c r="T398" s="836">
        <v>1</v>
      </c>
      <c r="U398" s="838">
        <v>1</v>
      </c>
    </row>
    <row r="399" spans="1:21" ht="14.4" customHeight="1" x14ac:dyDescent="0.3">
      <c r="A399" s="831">
        <v>50</v>
      </c>
      <c r="B399" s="832" t="s">
        <v>1928</v>
      </c>
      <c r="C399" s="832" t="s">
        <v>1933</v>
      </c>
      <c r="D399" s="833" t="s">
        <v>2996</v>
      </c>
      <c r="E399" s="834" t="s">
        <v>1946</v>
      </c>
      <c r="F399" s="832" t="s">
        <v>1929</v>
      </c>
      <c r="G399" s="832" t="s">
        <v>1953</v>
      </c>
      <c r="H399" s="832" t="s">
        <v>624</v>
      </c>
      <c r="I399" s="832" t="s">
        <v>1573</v>
      </c>
      <c r="J399" s="832" t="s">
        <v>721</v>
      </c>
      <c r="K399" s="832" t="s">
        <v>1574</v>
      </c>
      <c r="L399" s="835">
        <v>160.03</v>
      </c>
      <c r="M399" s="835">
        <v>320.06</v>
      </c>
      <c r="N399" s="832">
        <v>2</v>
      </c>
      <c r="O399" s="836">
        <v>0.5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50</v>
      </c>
      <c r="B400" s="832" t="s">
        <v>1928</v>
      </c>
      <c r="C400" s="832" t="s">
        <v>1933</v>
      </c>
      <c r="D400" s="833" t="s">
        <v>2996</v>
      </c>
      <c r="E400" s="834" t="s">
        <v>1946</v>
      </c>
      <c r="F400" s="832" t="s">
        <v>1929</v>
      </c>
      <c r="G400" s="832" t="s">
        <v>1991</v>
      </c>
      <c r="H400" s="832" t="s">
        <v>587</v>
      </c>
      <c r="I400" s="832" t="s">
        <v>2499</v>
      </c>
      <c r="J400" s="832" t="s">
        <v>2500</v>
      </c>
      <c r="K400" s="832" t="s">
        <v>2092</v>
      </c>
      <c r="L400" s="835">
        <v>103.64</v>
      </c>
      <c r="M400" s="835">
        <v>207.28</v>
      </c>
      <c r="N400" s="832">
        <v>2</v>
      </c>
      <c r="O400" s="836">
        <v>1.5</v>
      </c>
      <c r="P400" s="835">
        <v>207.28</v>
      </c>
      <c r="Q400" s="837">
        <v>1</v>
      </c>
      <c r="R400" s="832">
        <v>2</v>
      </c>
      <c r="S400" s="837">
        <v>1</v>
      </c>
      <c r="T400" s="836">
        <v>1.5</v>
      </c>
      <c r="U400" s="838">
        <v>1</v>
      </c>
    </row>
    <row r="401" spans="1:21" ht="14.4" customHeight="1" x14ac:dyDescent="0.3">
      <c r="A401" s="831">
        <v>50</v>
      </c>
      <c r="B401" s="832" t="s">
        <v>1928</v>
      </c>
      <c r="C401" s="832" t="s">
        <v>1933</v>
      </c>
      <c r="D401" s="833" t="s">
        <v>2996</v>
      </c>
      <c r="E401" s="834" t="s">
        <v>1946</v>
      </c>
      <c r="F401" s="832" t="s">
        <v>1929</v>
      </c>
      <c r="G401" s="832" t="s">
        <v>1991</v>
      </c>
      <c r="H401" s="832" t="s">
        <v>587</v>
      </c>
      <c r="I401" s="832" t="s">
        <v>2501</v>
      </c>
      <c r="J401" s="832" t="s">
        <v>2502</v>
      </c>
      <c r="K401" s="832" t="s">
        <v>1629</v>
      </c>
      <c r="L401" s="835">
        <v>62.18</v>
      </c>
      <c r="M401" s="835">
        <v>248.72</v>
      </c>
      <c r="N401" s="832">
        <v>4</v>
      </c>
      <c r="O401" s="836">
        <v>1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50</v>
      </c>
      <c r="B402" s="832" t="s">
        <v>1928</v>
      </c>
      <c r="C402" s="832" t="s">
        <v>1933</v>
      </c>
      <c r="D402" s="833" t="s">
        <v>2996</v>
      </c>
      <c r="E402" s="834" t="s">
        <v>1946</v>
      </c>
      <c r="F402" s="832" t="s">
        <v>1929</v>
      </c>
      <c r="G402" s="832" t="s">
        <v>1991</v>
      </c>
      <c r="H402" s="832" t="s">
        <v>587</v>
      </c>
      <c r="I402" s="832" t="s">
        <v>2503</v>
      </c>
      <c r="J402" s="832" t="s">
        <v>2502</v>
      </c>
      <c r="K402" s="832" t="s">
        <v>2209</v>
      </c>
      <c r="L402" s="835">
        <v>207.27</v>
      </c>
      <c r="M402" s="835">
        <v>621.81000000000006</v>
      </c>
      <c r="N402" s="832">
        <v>3</v>
      </c>
      <c r="O402" s="836">
        <v>2</v>
      </c>
      <c r="P402" s="835">
        <v>207.27</v>
      </c>
      <c r="Q402" s="837">
        <v>0.33333333333333331</v>
      </c>
      <c r="R402" s="832">
        <v>1</v>
      </c>
      <c r="S402" s="837">
        <v>0.33333333333333331</v>
      </c>
      <c r="T402" s="836">
        <v>0.5</v>
      </c>
      <c r="U402" s="838">
        <v>0.25</v>
      </c>
    </row>
    <row r="403" spans="1:21" ht="14.4" customHeight="1" x14ac:dyDescent="0.3">
      <c r="A403" s="831">
        <v>50</v>
      </c>
      <c r="B403" s="832" t="s">
        <v>1928</v>
      </c>
      <c r="C403" s="832" t="s">
        <v>1933</v>
      </c>
      <c r="D403" s="833" t="s">
        <v>2996</v>
      </c>
      <c r="E403" s="834" t="s">
        <v>1946</v>
      </c>
      <c r="F403" s="832" t="s">
        <v>1929</v>
      </c>
      <c r="G403" s="832" t="s">
        <v>2504</v>
      </c>
      <c r="H403" s="832" t="s">
        <v>587</v>
      </c>
      <c r="I403" s="832" t="s">
        <v>2505</v>
      </c>
      <c r="J403" s="832" t="s">
        <v>2506</v>
      </c>
      <c r="K403" s="832" t="s">
        <v>2507</v>
      </c>
      <c r="L403" s="835">
        <v>590.26</v>
      </c>
      <c r="M403" s="835">
        <v>590.26</v>
      </c>
      <c r="N403" s="832">
        <v>1</v>
      </c>
      <c r="O403" s="836">
        <v>0.5</v>
      </c>
      <c r="P403" s="835">
        <v>590.26</v>
      </c>
      <c r="Q403" s="837">
        <v>1</v>
      </c>
      <c r="R403" s="832">
        <v>1</v>
      </c>
      <c r="S403" s="837">
        <v>1</v>
      </c>
      <c r="T403" s="836">
        <v>0.5</v>
      </c>
      <c r="U403" s="838">
        <v>1</v>
      </c>
    </row>
    <row r="404" spans="1:21" ht="14.4" customHeight="1" x14ac:dyDescent="0.3">
      <c r="A404" s="831">
        <v>50</v>
      </c>
      <c r="B404" s="832" t="s">
        <v>1928</v>
      </c>
      <c r="C404" s="832" t="s">
        <v>1933</v>
      </c>
      <c r="D404" s="833" t="s">
        <v>2996</v>
      </c>
      <c r="E404" s="834" t="s">
        <v>1946</v>
      </c>
      <c r="F404" s="832" t="s">
        <v>1929</v>
      </c>
      <c r="G404" s="832" t="s">
        <v>2508</v>
      </c>
      <c r="H404" s="832" t="s">
        <v>587</v>
      </c>
      <c r="I404" s="832" t="s">
        <v>2509</v>
      </c>
      <c r="J404" s="832" t="s">
        <v>2510</v>
      </c>
      <c r="K404" s="832" t="s">
        <v>2511</v>
      </c>
      <c r="L404" s="835">
        <v>386.77</v>
      </c>
      <c r="M404" s="835">
        <v>1933.85</v>
      </c>
      <c r="N404" s="832">
        <v>5</v>
      </c>
      <c r="O404" s="836">
        <v>2</v>
      </c>
      <c r="P404" s="835">
        <v>1160.31</v>
      </c>
      <c r="Q404" s="837">
        <v>0.6</v>
      </c>
      <c r="R404" s="832">
        <v>3</v>
      </c>
      <c r="S404" s="837">
        <v>0.6</v>
      </c>
      <c r="T404" s="836">
        <v>1</v>
      </c>
      <c r="U404" s="838">
        <v>0.5</v>
      </c>
    </row>
    <row r="405" spans="1:21" ht="14.4" customHeight="1" x14ac:dyDescent="0.3">
      <c r="A405" s="831">
        <v>50</v>
      </c>
      <c r="B405" s="832" t="s">
        <v>1928</v>
      </c>
      <c r="C405" s="832" t="s">
        <v>1933</v>
      </c>
      <c r="D405" s="833" t="s">
        <v>2996</v>
      </c>
      <c r="E405" s="834" t="s">
        <v>1946</v>
      </c>
      <c r="F405" s="832" t="s">
        <v>1929</v>
      </c>
      <c r="G405" s="832" t="s">
        <v>1954</v>
      </c>
      <c r="H405" s="832" t="s">
        <v>624</v>
      </c>
      <c r="I405" s="832" t="s">
        <v>1676</v>
      </c>
      <c r="J405" s="832" t="s">
        <v>1677</v>
      </c>
      <c r="K405" s="832" t="s">
        <v>1678</v>
      </c>
      <c r="L405" s="835">
        <v>278.63</v>
      </c>
      <c r="M405" s="835">
        <v>1671.78</v>
      </c>
      <c r="N405" s="832">
        <v>6</v>
      </c>
      <c r="O405" s="836">
        <v>1.5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50</v>
      </c>
      <c r="B406" s="832" t="s">
        <v>1928</v>
      </c>
      <c r="C406" s="832" t="s">
        <v>1933</v>
      </c>
      <c r="D406" s="833" t="s">
        <v>2996</v>
      </c>
      <c r="E406" s="834" t="s">
        <v>1946</v>
      </c>
      <c r="F406" s="832" t="s">
        <v>1929</v>
      </c>
      <c r="G406" s="832" t="s">
        <v>1954</v>
      </c>
      <c r="H406" s="832" t="s">
        <v>624</v>
      </c>
      <c r="I406" s="832" t="s">
        <v>1679</v>
      </c>
      <c r="J406" s="832" t="s">
        <v>1680</v>
      </c>
      <c r="K406" s="832" t="s">
        <v>1681</v>
      </c>
      <c r="L406" s="835">
        <v>430.05</v>
      </c>
      <c r="M406" s="835">
        <v>430.05</v>
      </c>
      <c r="N406" s="832">
        <v>1</v>
      </c>
      <c r="O406" s="836">
        <v>1</v>
      </c>
      <c r="P406" s="835"/>
      <c r="Q406" s="837">
        <v>0</v>
      </c>
      <c r="R406" s="832"/>
      <c r="S406" s="837">
        <v>0</v>
      </c>
      <c r="T406" s="836"/>
      <c r="U406" s="838">
        <v>0</v>
      </c>
    </row>
    <row r="407" spans="1:21" ht="14.4" customHeight="1" x14ac:dyDescent="0.3">
      <c r="A407" s="831">
        <v>50</v>
      </c>
      <c r="B407" s="832" t="s">
        <v>1928</v>
      </c>
      <c r="C407" s="832" t="s">
        <v>1933</v>
      </c>
      <c r="D407" s="833" t="s">
        <v>2996</v>
      </c>
      <c r="E407" s="834" t="s">
        <v>1946</v>
      </c>
      <c r="F407" s="832" t="s">
        <v>1929</v>
      </c>
      <c r="G407" s="832" t="s">
        <v>1954</v>
      </c>
      <c r="H407" s="832" t="s">
        <v>587</v>
      </c>
      <c r="I407" s="832" t="s">
        <v>2512</v>
      </c>
      <c r="J407" s="832" t="s">
        <v>1677</v>
      </c>
      <c r="K407" s="832" t="s">
        <v>681</v>
      </c>
      <c r="L407" s="835">
        <v>58.85</v>
      </c>
      <c r="M407" s="835">
        <v>58.85</v>
      </c>
      <c r="N407" s="832">
        <v>1</v>
      </c>
      <c r="O407" s="836">
        <v>0.5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50</v>
      </c>
      <c r="B408" s="832" t="s">
        <v>1928</v>
      </c>
      <c r="C408" s="832" t="s">
        <v>1933</v>
      </c>
      <c r="D408" s="833" t="s">
        <v>2996</v>
      </c>
      <c r="E408" s="834" t="s">
        <v>1946</v>
      </c>
      <c r="F408" s="832" t="s">
        <v>1929</v>
      </c>
      <c r="G408" s="832" t="s">
        <v>1954</v>
      </c>
      <c r="H408" s="832" t="s">
        <v>587</v>
      </c>
      <c r="I408" s="832" t="s">
        <v>2513</v>
      </c>
      <c r="J408" s="832" t="s">
        <v>1677</v>
      </c>
      <c r="K408" s="832" t="s">
        <v>2240</v>
      </c>
      <c r="L408" s="835">
        <v>196.2</v>
      </c>
      <c r="M408" s="835">
        <v>784.8</v>
      </c>
      <c r="N408" s="832">
        <v>4</v>
      </c>
      <c r="O408" s="836">
        <v>2.5</v>
      </c>
      <c r="P408" s="835">
        <v>588.59999999999991</v>
      </c>
      <c r="Q408" s="837">
        <v>0.74999999999999989</v>
      </c>
      <c r="R408" s="832">
        <v>3</v>
      </c>
      <c r="S408" s="837">
        <v>0.75</v>
      </c>
      <c r="T408" s="836">
        <v>1.5</v>
      </c>
      <c r="U408" s="838">
        <v>0.6</v>
      </c>
    </row>
    <row r="409" spans="1:21" ht="14.4" customHeight="1" x14ac:dyDescent="0.3">
      <c r="A409" s="831">
        <v>50</v>
      </c>
      <c r="B409" s="832" t="s">
        <v>1928</v>
      </c>
      <c r="C409" s="832" t="s">
        <v>1933</v>
      </c>
      <c r="D409" s="833" t="s">
        <v>2996</v>
      </c>
      <c r="E409" s="834" t="s">
        <v>1946</v>
      </c>
      <c r="F409" s="832" t="s">
        <v>1929</v>
      </c>
      <c r="G409" s="832" t="s">
        <v>1954</v>
      </c>
      <c r="H409" s="832" t="s">
        <v>587</v>
      </c>
      <c r="I409" s="832" t="s">
        <v>1955</v>
      </c>
      <c r="J409" s="832" t="s">
        <v>1677</v>
      </c>
      <c r="K409" s="832" t="s">
        <v>1687</v>
      </c>
      <c r="L409" s="835">
        <v>117.71</v>
      </c>
      <c r="M409" s="835">
        <v>117.71</v>
      </c>
      <c r="N409" s="832">
        <v>1</v>
      </c>
      <c r="O409" s="836">
        <v>1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50</v>
      </c>
      <c r="B410" s="832" t="s">
        <v>1928</v>
      </c>
      <c r="C410" s="832" t="s">
        <v>1933</v>
      </c>
      <c r="D410" s="833" t="s">
        <v>2996</v>
      </c>
      <c r="E410" s="834" t="s">
        <v>1946</v>
      </c>
      <c r="F410" s="832" t="s">
        <v>1929</v>
      </c>
      <c r="G410" s="832" t="s">
        <v>1954</v>
      </c>
      <c r="H410" s="832" t="s">
        <v>587</v>
      </c>
      <c r="I410" s="832" t="s">
        <v>2107</v>
      </c>
      <c r="J410" s="832" t="s">
        <v>1677</v>
      </c>
      <c r="K410" s="832" t="s">
        <v>1689</v>
      </c>
      <c r="L410" s="835">
        <v>392.41</v>
      </c>
      <c r="M410" s="835">
        <v>3139.28</v>
      </c>
      <c r="N410" s="832">
        <v>8</v>
      </c>
      <c r="O410" s="836">
        <v>4.5</v>
      </c>
      <c r="P410" s="835">
        <v>1962.0500000000002</v>
      </c>
      <c r="Q410" s="837">
        <v>0.625</v>
      </c>
      <c r="R410" s="832">
        <v>5</v>
      </c>
      <c r="S410" s="837">
        <v>0.625</v>
      </c>
      <c r="T410" s="836">
        <v>3</v>
      </c>
      <c r="U410" s="838">
        <v>0.66666666666666663</v>
      </c>
    </row>
    <row r="411" spans="1:21" ht="14.4" customHeight="1" x14ac:dyDescent="0.3">
      <c r="A411" s="831">
        <v>50</v>
      </c>
      <c r="B411" s="832" t="s">
        <v>1928</v>
      </c>
      <c r="C411" s="832" t="s">
        <v>1933</v>
      </c>
      <c r="D411" s="833" t="s">
        <v>2996</v>
      </c>
      <c r="E411" s="834" t="s">
        <v>1946</v>
      </c>
      <c r="F411" s="832" t="s">
        <v>1929</v>
      </c>
      <c r="G411" s="832" t="s">
        <v>1954</v>
      </c>
      <c r="H411" s="832" t="s">
        <v>587</v>
      </c>
      <c r="I411" s="832" t="s">
        <v>1999</v>
      </c>
      <c r="J411" s="832" t="s">
        <v>1677</v>
      </c>
      <c r="K411" s="832" t="s">
        <v>1691</v>
      </c>
      <c r="L411" s="835">
        <v>181.11</v>
      </c>
      <c r="M411" s="835">
        <v>181.11</v>
      </c>
      <c r="N411" s="832">
        <v>1</v>
      </c>
      <c r="O411" s="836">
        <v>0.5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50</v>
      </c>
      <c r="B412" s="832" t="s">
        <v>1928</v>
      </c>
      <c r="C412" s="832" t="s">
        <v>1933</v>
      </c>
      <c r="D412" s="833" t="s">
        <v>2996</v>
      </c>
      <c r="E412" s="834" t="s">
        <v>1946</v>
      </c>
      <c r="F412" s="832" t="s">
        <v>1929</v>
      </c>
      <c r="G412" s="832" t="s">
        <v>1954</v>
      </c>
      <c r="H412" s="832" t="s">
        <v>587</v>
      </c>
      <c r="I412" s="832" t="s">
        <v>2514</v>
      </c>
      <c r="J412" s="832" t="s">
        <v>1677</v>
      </c>
      <c r="K412" s="832" t="s">
        <v>2134</v>
      </c>
      <c r="L412" s="835">
        <v>603.72</v>
      </c>
      <c r="M412" s="835">
        <v>10263.240000000002</v>
      </c>
      <c r="N412" s="832">
        <v>17</v>
      </c>
      <c r="O412" s="836">
        <v>9.5</v>
      </c>
      <c r="P412" s="835">
        <v>4226.0400000000009</v>
      </c>
      <c r="Q412" s="837">
        <v>0.41176470588235298</v>
      </c>
      <c r="R412" s="832">
        <v>7</v>
      </c>
      <c r="S412" s="837">
        <v>0.41176470588235292</v>
      </c>
      <c r="T412" s="836">
        <v>4</v>
      </c>
      <c r="U412" s="838">
        <v>0.42105263157894735</v>
      </c>
    </row>
    <row r="413" spans="1:21" ht="14.4" customHeight="1" x14ac:dyDescent="0.3">
      <c r="A413" s="831">
        <v>50</v>
      </c>
      <c r="B413" s="832" t="s">
        <v>1928</v>
      </c>
      <c r="C413" s="832" t="s">
        <v>1933</v>
      </c>
      <c r="D413" s="833" t="s">
        <v>2996</v>
      </c>
      <c r="E413" s="834" t="s">
        <v>1946</v>
      </c>
      <c r="F413" s="832" t="s">
        <v>1929</v>
      </c>
      <c r="G413" s="832" t="s">
        <v>1954</v>
      </c>
      <c r="H413" s="832" t="s">
        <v>587</v>
      </c>
      <c r="I413" s="832" t="s">
        <v>2515</v>
      </c>
      <c r="J413" s="832" t="s">
        <v>2133</v>
      </c>
      <c r="K413" s="832" t="s">
        <v>2240</v>
      </c>
      <c r="L413" s="835">
        <v>155.30000000000001</v>
      </c>
      <c r="M413" s="835">
        <v>155.30000000000001</v>
      </c>
      <c r="N413" s="832">
        <v>1</v>
      </c>
      <c r="O413" s="836">
        <v>0.5</v>
      </c>
      <c r="P413" s="835">
        <v>155.30000000000001</v>
      </c>
      <c r="Q413" s="837">
        <v>1</v>
      </c>
      <c r="R413" s="832">
        <v>1</v>
      </c>
      <c r="S413" s="837">
        <v>1</v>
      </c>
      <c r="T413" s="836">
        <v>0.5</v>
      </c>
      <c r="U413" s="838">
        <v>1</v>
      </c>
    </row>
    <row r="414" spans="1:21" ht="14.4" customHeight="1" x14ac:dyDescent="0.3">
      <c r="A414" s="831">
        <v>50</v>
      </c>
      <c r="B414" s="832" t="s">
        <v>1928</v>
      </c>
      <c r="C414" s="832" t="s">
        <v>1933</v>
      </c>
      <c r="D414" s="833" t="s">
        <v>2996</v>
      </c>
      <c r="E414" s="834" t="s">
        <v>1946</v>
      </c>
      <c r="F414" s="832" t="s">
        <v>1929</v>
      </c>
      <c r="G414" s="832" t="s">
        <v>2516</v>
      </c>
      <c r="H414" s="832" t="s">
        <v>587</v>
      </c>
      <c r="I414" s="832" t="s">
        <v>2517</v>
      </c>
      <c r="J414" s="832" t="s">
        <v>2518</v>
      </c>
      <c r="K414" s="832" t="s">
        <v>2519</v>
      </c>
      <c r="L414" s="835">
        <v>739.33</v>
      </c>
      <c r="M414" s="835">
        <v>739.33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50</v>
      </c>
      <c r="B415" s="832" t="s">
        <v>1928</v>
      </c>
      <c r="C415" s="832" t="s">
        <v>1933</v>
      </c>
      <c r="D415" s="833" t="s">
        <v>2996</v>
      </c>
      <c r="E415" s="834" t="s">
        <v>1946</v>
      </c>
      <c r="F415" s="832" t="s">
        <v>1929</v>
      </c>
      <c r="G415" s="832" t="s">
        <v>2516</v>
      </c>
      <c r="H415" s="832" t="s">
        <v>624</v>
      </c>
      <c r="I415" s="832" t="s">
        <v>2520</v>
      </c>
      <c r="J415" s="832" t="s">
        <v>2518</v>
      </c>
      <c r="K415" s="832" t="s">
        <v>2521</v>
      </c>
      <c r="L415" s="835">
        <v>265.85000000000002</v>
      </c>
      <c r="M415" s="835">
        <v>797.55000000000007</v>
      </c>
      <c r="N415" s="832">
        <v>3</v>
      </c>
      <c r="O415" s="836">
        <v>0.5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50</v>
      </c>
      <c r="B416" s="832" t="s">
        <v>1928</v>
      </c>
      <c r="C416" s="832" t="s">
        <v>1933</v>
      </c>
      <c r="D416" s="833" t="s">
        <v>2996</v>
      </c>
      <c r="E416" s="834" t="s">
        <v>1946</v>
      </c>
      <c r="F416" s="832" t="s">
        <v>1929</v>
      </c>
      <c r="G416" s="832" t="s">
        <v>2516</v>
      </c>
      <c r="H416" s="832" t="s">
        <v>624</v>
      </c>
      <c r="I416" s="832" t="s">
        <v>2520</v>
      </c>
      <c r="J416" s="832" t="s">
        <v>2518</v>
      </c>
      <c r="K416" s="832" t="s">
        <v>2521</v>
      </c>
      <c r="L416" s="835">
        <v>108.78</v>
      </c>
      <c r="M416" s="835">
        <v>326.34000000000003</v>
      </c>
      <c r="N416" s="832">
        <v>3</v>
      </c>
      <c r="O416" s="836">
        <v>0.5</v>
      </c>
      <c r="P416" s="835"/>
      <c r="Q416" s="837">
        <v>0</v>
      </c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50</v>
      </c>
      <c r="B417" s="832" t="s">
        <v>1928</v>
      </c>
      <c r="C417" s="832" t="s">
        <v>1933</v>
      </c>
      <c r="D417" s="833" t="s">
        <v>2996</v>
      </c>
      <c r="E417" s="834" t="s">
        <v>1946</v>
      </c>
      <c r="F417" s="832" t="s">
        <v>1929</v>
      </c>
      <c r="G417" s="832" t="s">
        <v>2516</v>
      </c>
      <c r="H417" s="832" t="s">
        <v>624</v>
      </c>
      <c r="I417" s="832" t="s">
        <v>2522</v>
      </c>
      <c r="J417" s="832" t="s">
        <v>2518</v>
      </c>
      <c r="K417" s="832" t="s">
        <v>2523</v>
      </c>
      <c r="L417" s="835">
        <v>246.44</v>
      </c>
      <c r="M417" s="835">
        <v>6407.44</v>
      </c>
      <c r="N417" s="832">
        <v>26</v>
      </c>
      <c r="O417" s="836">
        <v>7</v>
      </c>
      <c r="P417" s="835">
        <v>3450.16</v>
      </c>
      <c r="Q417" s="837">
        <v>0.53846153846153844</v>
      </c>
      <c r="R417" s="832">
        <v>14</v>
      </c>
      <c r="S417" s="837">
        <v>0.53846153846153844</v>
      </c>
      <c r="T417" s="836">
        <v>4</v>
      </c>
      <c r="U417" s="838">
        <v>0.5714285714285714</v>
      </c>
    </row>
    <row r="418" spans="1:21" ht="14.4" customHeight="1" x14ac:dyDescent="0.3">
      <c r="A418" s="831">
        <v>50</v>
      </c>
      <c r="B418" s="832" t="s">
        <v>1928</v>
      </c>
      <c r="C418" s="832" t="s">
        <v>1933</v>
      </c>
      <c r="D418" s="833" t="s">
        <v>2996</v>
      </c>
      <c r="E418" s="834" t="s">
        <v>1946</v>
      </c>
      <c r="F418" s="832" t="s">
        <v>1929</v>
      </c>
      <c r="G418" s="832" t="s">
        <v>2516</v>
      </c>
      <c r="H418" s="832" t="s">
        <v>624</v>
      </c>
      <c r="I418" s="832" t="s">
        <v>2522</v>
      </c>
      <c r="J418" s="832" t="s">
        <v>2518</v>
      </c>
      <c r="K418" s="832" t="s">
        <v>2523</v>
      </c>
      <c r="L418" s="835">
        <v>77.69</v>
      </c>
      <c r="M418" s="835">
        <v>466.14</v>
      </c>
      <c r="N418" s="832">
        <v>6</v>
      </c>
      <c r="O418" s="836">
        <v>2</v>
      </c>
      <c r="P418" s="835">
        <v>233.07</v>
      </c>
      <c r="Q418" s="837">
        <v>0.5</v>
      </c>
      <c r="R418" s="832">
        <v>3</v>
      </c>
      <c r="S418" s="837">
        <v>0.5</v>
      </c>
      <c r="T418" s="836">
        <v>1</v>
      </c>
      <c r="U418" s="838">
        <v>0.5</v>
      </c>
    </row>
    <row r="419" spans="1:21" ht="14.4" customHeight="1" x14ac:dyDescent="0.3">
      <c r="A419" s="831">
        <v>50</v>
      </c>
      <c r="B419" s="832" t="s">
        <v>1928</v>
      </c>
      <c r="C419" s="832" t="s">
        <v>1933</v>
      </c>
      <c r="D419" s="833" t="s">
        <v>2996</v>
      </c>
      <c r="E419" s="834" t="s">
        <v>1946</v>
      </c>
      <c r="F419" s="832" t="s">
        <v>1929</v>
      </c>
      <c r="G419" s="832" t="s">
        <v>2119</v>
      </c>
      <c r="H419" s="832" t="s">
        <v>624</v>
      </c>
      <c r="I419" s="832" t="s">
        <v>2524</v>
      </c>
      <c r="J419" s="832" t="s">
        <v>2121</v>
      </c>
      <c r="K419" s="832" t="s">
        <v>2525</v>
      </c>
      <c r="L419" s="835">
        <v>70.540000000000006</v>
      </c>
      <c r="M419" s="835">
        <v>282.16000000000003</v>
      </c>
      <c r="N419" s="832">
        <v>4</v>
      </c>
      <c r="O419" s="836">
        <v>4</v>
      </c>
      <c r="P419" s="835">
        <v>211.62</v>
      </c>
      <c r="Q419" s="837">
        <v>0.75</v>
      </c>
      <c r="R419" s="832">
        <v>3</v>
      </c>
      <c r="S419" s="837">
        <v>0.75</v>
      </c>
      <c r="T419" s="836">
        <v>3</v>
      </c>
      <c r="U419" s="838">
        <v>0.75</v>
      </c>
    </row>
    <row r="420" spans="1:21" ht="14.4" customHeight="1" x14ac:dyDescent="0.3">
      <c r="A420" s="831">
        <v>50</v>
      </c>
      <c r="B420" s="832" t="s">
        <v>1928</v>
      </c>
      <c r="C420" s="832" t="s">
        <v>1933</v>
      </c>
      <c r="D420" s="833" t="s">
        <v>2996</v>
      </c>
      <c r="E420" s="834" t="s">
        <v>1946</v>
      </c>
      <c r="F420" s="832" t="s">
        <v>1929</v>
      </c>
      <c r="G420" s="832" t="s">
        <v>2135</v>
      </c>
      <c r="H420" s="832" t="s">
        <v>624</v>
      </c>
      <c r="I420" s="832" t="s">
        <v>2526</v>
      </c>
      <c r="J420" s="832" t="s">
        <v>1610</v>
      </c>
      <c r="K420" s="832" t="s">
        <v>1898</v>
      </c>
      <c r="L420" s="835">
        <v>65.540000000000006</v>
      </c>
      <c r="M420" s="835">
        <v>262.16000000000003</v>
      </c>
      <c r="N420" s="832">
        <v>4</v>
      </c>
      <c r="O420" s="836">
        <v>1</v>
      </c>
      <c r="P420" s="835">
        <v>131.08000000000001</v>
      </c>
      <c r="Q420" s="837">
        <v>0.5</v>
      </c>
      <c r="R420" s="832">
        <v>2</v>
      </c>
      <c r="S420" s="837">
        <v>0.5</v>
      </c>
      <c r="T420" s="836">
        <v>0.5</v>
      </c>
      <c r="U420" s="838">
        <v>0.5</v>
      </c>
    </row>
    <row r="421" spans="1:21" ht="14.4" customHeight="1" x14ac:dyDescent="0.3">
      <c r="A421" s="831">
        <v>50</v>
      </c>
      <c r="B421" s="832" t="s">
        <v>1928</v>
      </c>
      <c r="C421" s="832" t="s">
        <v>1933</v>
      </c>
      <c r="D421" s="833" t="s">
        <v>2996</v>
      </c>
      <c r="E421" s="834" t="s">
        <v>1946</v>
      </c>
      <c r="F421" s="832" t="s">
        <v>1929</v>
      </c>
      <c r="G421" s="832" t="s">
        <v>2135</v>
      </c>
      <c r="H421" s="832" t="s">
        <v>624</v>
      </c>
      <c r="I421" s="832" t="s">
        <v>1609</v>
      </c>
      <c r="J421" s="832" t="s">
        <v>1610</v>
      </c>
      <c r="K421" s="832" t="s">
        <v>1611</v>
      </c>
      <c r="L421" s="835">
        <v>229.38</v>
      </c>
      <c r="M421" s="835">
        <v>1146.9000000000001</v>
      </c>
      <c r="N421" s="832">
        <v>5</v>
      </c>
      <c r="O421" s="836">
        <v>2.5</v>
      </c>
      <c r="P421" s="835">
        <v>688.14</v>
      </c>
      <c r="Q421" s="837">
        <v>0.6</v>
      </c>
      <c r="R421" s="832">
        <v>3</v>
      </c>
      <c r="S421" s="837">
        <v>0.6</v>
      </c>
      <c r="T421" s="836">
        <v>1.5</v>
      </c>
      <c r="U421" s="838">
        <v>0.6</v>
      </c>
    </row>
    <row r="422" spans="1:21" ht="14.4" customHeight="1" x14ac:dyDescent="0.3">
      <c r="A422" s="831">
        <v>50</v>
      </c>
      <c r="B422" s="832" t="s">
        <v>1928</v>
      </c>
      <c r="C422" s="832" t="s">
        <v>1933</v>
      </c>
      <c r="D422" s="833" t="s">
        <v>2996</v>
      </c>
      <c r="E422" s="834" t="s">
        <v>1946</v>
      </c>
      <c r="F422" s="832" t="s">
        <v>1929</v>
      </c>
      <c r="G422" s="832" t="s">
        <v>2527</v>
      </c>
      <c r="H422" s="832" t="s">
        <v>587</v>
      </c>
      <c r="I422" s="832" t="s">
        <v>2528</v>
      </c>
      <c r="J422" s="832" t="s">
        <v>2529</v>
      </c>
      <c r="K422" s="832" t="s">
        <v>2530</v>
      </c>
      <c r="L422" s="835">
        <v>97.96</v>
      </c>
      <c r="M422" s="835">
        <v>195.92</v>
      </c>
      <c r="N422" s="832">
        <v>2</v>
      </c>
      <c r="O422" s="836">
        <v>1</v>
      </c>
      <c r="P422" s="835">
        <v>195.92</v>
      </c>
      <c r="Q422" s="837">
        <v>1</v>
      </c>
      <c r="R422" s="832">
        <v>2</v>
      </c>
      <c r="S422" s="837">
        <v>1</v>
      </c>
      <c r="T422" s="836">
        <v>1</v>
      </c>
      <c r="U422" s="838">
        <v>1</v>
      </c>
    </row>
    <row r="423" spans="1:21" ht="14.4" customHeight="1" x14ac:dyDescent="0.3">
      <c r="A423" s="831">
        <v>50</v>
      </c>
      <c r="B423" s="832" t="s">
        <v>1928</v>
      </c>
      <c r="C423" s="832" t="s">
        <v>1933</v>
      </c>
      <c r="D423" s="833" t="s">
        <v>2996</v>
      </c>
      <c r="E423" s="834" t="s">
        <v>1946</v>
      </c>
      <c r="F423" s="832" t="s">
        <v>1929</v>
      </c>
      <c r="G423" s="832" t="s">
        <v>1956</v>
      </c>
      <c r="H423" s="832" t="s">
        <v>587</v>
      </c>
      <c r="I423" s="832" t="s">
        <v>1957</v>
      </c>
      <c r="J423" s="832" t="s">
        <v>1958</v>
      </c>
      <c r="K423" s="832" t="s">
        <v>1959</v>
      </c>
      <c r="L423" s="835">
        <v>105.32</v>
      </c>
      <c r="M423" s="835">
        <v>737.2399999999999</v>
      </c>
      <c r="N423" s="832">
        <v>7</v>
      </c>
      <c r="O423" s="836">
        <v>5</v>
      </c>
      <c r="P423" s="835">
        <v>526.59999999999991</v>
      </c>
      <c r="Q423" s="837">
        <v>0.7142857142857143</v>
      </c>
      <c r="R423" s="832">
        <v>5</v>
      </c>
      <c r="S423" s="837">
        <v>0.7142857142857143</v>
      </c>
      <c r="T423" s="836">
        <v>3.5</v>
      </c>
      <c r="U423" s="838">
        <v>0.7</v>
      </c>
    </row>
    <row r="424" spans="1:21" ht="14.4" customHeight="1" x14ac:dyDescent="0.3">
      <c r="A424" s="831">
        <v>50</v>
      </c>
      <c r="B424" s="832" t="s">
        <v>1928</v>
      </c>
      <c r="C424" s="832" t="s">
        <v>1933</v>
      </c>
      <c r="D424" s="833" t="s">
        <v>2996</v>
      </c>
      <c r="E424" s="834" t="s">
        <v>1946</v>
      </c>
      <c r="F424" s="832" t="s">
        <v>1929</v>
      </c>
      <c r="G424" s="832" t="s">
        <v>1956</v>
      </c>
      <c r="H424" s="832" t="s">
        <v>587</v>
      </c>
      <c r="I424" s="832" t="s">
        <v>2285</v>
      </c>
      <c r="J424" s="832" t="s">
        <v>1961</v>
      </c>
      <c r="K424" s="832" t="s">
        <v>2286</v>
      </c>
      <c r="L424" s="835">
        <v>210.66</v>
      </c>
      <c r="M424" s="835">
        <v>631.98</v>
      </c>
      <c r="N424" s="832">
        <v>3</v>
      </c>
      <c r="O424" s="836">
        <v>1.5</v>
      </c>
      <c r="P424" s="835">
        <v>210.66</v>
      </c>
      <c r="Q424" s="837">
        <v>0.33333333333333331</v>
      </c>
      <c r="R424" s="832">
        <v>1</v>
      </c>
      <c r="S424" s="837">
        <v>0.33333333333333331</v>
      </c>
      <c r="T424" s="836">
        <v>0.5</v>
      </c>
      <c r="U424" s="838">
        <v>0.33333333333333331</v>
      </c>
    </row>
    <row r="425" spans="1:21" ht="14.4" customHeight="1" x14ac:dyDescent="0.3">
      <c r="A425" s="831">
        <v>50</v>
      </c>
      <c r="B425" s="832" t="s">
        <v>1928</v>
      </c>
      <c r="C425" s="832" t="s">
        <v>1933</v>
      </c>
      <c r="D425" s="833" t="s">
        <v>2996</v>
      </c>
      <c r="E425" s="834" t="s">
        <v>1946</v>
      </c>
      <c r="F425" s="832" t="s">
        <v>1929</v>
      </c>
      <c r="G425" s="832" t="s">
        <v>1956</v>
      </c>
      <c r="H425" s="832" t="s">
        <v>587</v>
      </c>
      <c r="I425" s="832" t="s">
        <v>2287</v>
      </c>
      <c r="J425" s="832" t="s">
        <v>2288</v>
      </c>
      <c r="K425" s="832" t="s">
        <v>2289</v>
      </c>
      <c r="L425" s="835">
        <v>16.38</v>
      </c>
      <c r="M425" s="835">
        <v>81.900000000000006</v>
      </c>
      <c r="N425" s="832">
        <v>5</v>
      </c>
      <c r="O425" s="836">
        <v>1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50</v>
      </c>
      <c r="B426" s="832" t="s">
        <v>1928</v>
      </c>
      <c r="C426" s="832" t="s">
        <v>1933</v>
      </c>
      <c r="D426" s="833" t="s">
        <v>2996</v>
      </c>
      <c r="E426" s="834" t="s">
        <v>1946</v>
      </c>
      <c r="F426" s="832" t="s">
        <v>1929</v>
      </c>
      <c r="G426" s="832" t="s">
        <v>1956</v>
      </c>
      <c r="H426" s="832" t="s">
        <v>587</v>
      </c>
      <c r="I426" s="832" t="s">
        <v>2531</v>
      </c>
      <c r="J426" s="832" t="s">
        <v>2288</v>
      </c>
      <c r="K426" s="832" t="s">
        <v>1902</v>
      </c>
      <c r="L426" s="835">
        <v>32.76</v>
      </c>
      <c r="M426" s="835">
        <v>262.08</v>
      </c>
      <c r="N426" s="832">
        <v>8</v>
      </c>
      <c r="O426" s="836">
        <v>1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50</v>
      </c>
      <c r="B427" s="832" t="s">
        <v>1928</v>
      </c>
      <c r="C427" s="832" t="s">
        <v>1933</v>
      </c>
      <c r="D427" s="833" t="s">
        <v>2996</v>
      </c>
      <c r="E427" s="834" t="s">
        <v>1946</v>
      </c>
      <c r="F427" s="832" t="s">
        <v>1929</v>
      </c>
      <c r="G427" s="832" t="s">
        <v>1956</v>
      </c>
      <c r="H427" s="832" t="s">
        <v>587</v>
      </c>
      <c r="I427" s="832" t="s">
        <v>2000</v>
      </c>
      <c r="J427" s="832" t="s">
        <v>1958</v>
      </c>
      <c r="K427" s="832" t="s">
        <v>1849</v>
      </c>
      <c r="L427" s="835">
        <v>35.11</v>
      </c>
      <c r="M427" s="835">
        <v>351.1</v>
      </c>
      <c r="N427" s="832">
        <v>10</v>
      </c>
      <c r="O427" s="836">
        <v>3</v>
      </c>
      <c r="P427" s="835">
        <v>175.55</v>
      </c>
      <c r="Q427" s="837">
        <v>0.5</v>
      </c>
      <c r="R427" s="832">
        <v>5</v>
      </c>
      <c r="S427" s="837">
        <v>0.5</v>
      </c>
      <c r="T427" s="836">
        <v>1.5</v>
      </c>
      <c r="U427" s="838">
        <v>0.5</v>
      </c>
    </row>
    <row r="428" spans="1:21" ht="14.4" customHeight="1" x14ac:dyDescent="0.3">
      <c r="A428" s="831">
        <v>50</v>
      </c>
      <c r="B428" s="832" t="s">
        <v>1928</v>
      </c>
      <c r="C428" s="832" t="s">
        <v>1933</v>
      </c>
      <c r="D428" s="833" t="s">
        <v>2996</v>
      </c>
      <c r="E428" s="834" t="s">
        <v>1946</v>
      </c>
      <c r="F428" s="832" t="s">
        <v>1929</v>
      </c>
      <c r="G428" s="832" t="s">
        <v>1956</v>
      </c>
      <c r="H428" s="832" t="s">
        <v>587</v>
      </c>
      <c r="I428" s="832" t="s">
        <v>1960</v>
      </c>
      <c r="J428" s="832" t="s">
        <v>1961</v>
      </c>
      <c r="K428" s="832" t="s">
        <v>681</v>
      </c>
      <c r="L428" s="835">
        <v>70.23</v>
      </c>
      <c r="M428" s="835">
        <v>280.92</v>
      </c>
      <c r="N428" s="832">
        <v>4</v>
      </c>
      <c r="O428" s="836">
        <v>1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50</v>
      </c>
      <c r="B429" s="832" t="s">
        <v>1928</v>
      </c>
      <c r="C429" s="832" t="s">
        <v>1933</v>
      </c>
      <c r="D429" s="833" t="s">
        <v>2996</v>
      </c>
      <c r="E429" s="834" t="s">
        <v>1946</v>
      </c>
      <c r="F429" s="832" t="s">
        <v>1929</v>
      </c>
      <c r="G429" s="832" t="s">
        <v>1956</v>
      </c>
      <c r="H429" s="832" t="s">
        <v>587</v>
      </c>
      <c r="I429" s="832" t="s">
        <v>2096</v>
      </c>
      <c r="J429" s="832" t="s">
        <v>2097</v>
      </c>
      <c r="K429" s="832" t="s">
        <v>1849</v>
      </c>
      <c r="L429" s="835">
        <v>35.11</v>
      </c>
      <c r="M429" s="835">
        <v>245.77</v>
      </c>
      <c r="N429" s="832">
        <v>7</v>
      </c>
      <c r="O429" s="836">
        <v>2</v>
      </c>
      <c r="P429" s="835">
        <v>70.22</v>
      </c>
      <c r="Q429" s="837">
        <v>0.2857142857142857</v>
      </c>
      <c r="R429" s="832">
        <v>2</v>
      </c>
      <c r="S429" s="837">
        <v>0.2857142857142857</v>
      </c>
      <c r="T429" s="836">
        <v>0.5</v>
      </c>
      <c r="U429" s="838">
        <v>0.25</v>
      </c>
    </row>
    <row r="430" spans="1:21" ht="14.4" customHeight="1" x14ac:dyDescent="0.3">
      <c r="A430" s="831">
        <v>50</v>
      </c>
      <c r="B430" s="832" t="s">
        <v>1928</v>
      </c>
      <c r="C430" s="832" t="s">
        <v>1933</v>
      </c>
      <c r="D430" s="833" t="s">
        <v>2996</v>
      </c>
      <c r="E430" s="834" t="s">
        <v>1946</v>
      </c>
      <c r="F430" s="832" t="s">
        <v>1929</v>
      </c>
      <c r="G430" s="832" t="s">
        <v>1956</v>
      </c>
      <c r="H430" s="832" t="s">
        <v>624</v>
      </c>
      <c r="I430" s="832" t="s">
        <v>1613</v>
      </c>
      <c r="J430" s="832" t="s">
        <v>680</v>
      </c>
      <c r="K430" s="832" t="s">
        <v>1614</v>
      </c>
      <c r="L430" s="835">
        <v>117.03</v>
      </c>
      <c r="M430" s="835">
        <v>936.2399999999999</v>
      </c>
      <c r="N430" s="832">
        <v>8</v>
      </c>
      <c r="O430" s="836">
        <v>5.5</v>
      </c>
      <c r="P430" s="835">
        <v>819.20999999999992</v>
      </c>
      <c r="Q430" s="837">
        <v>0.875</v>
      </c>
      <c r="R430" s="832">
        <v>7</v>
      </c>
      <c r="S430" s="837">
        <v>0.875</v>
      </c>
      <c r="T430" s="836">
        <v>5</v>
      </c>
      <c r="U430" s="838">
        <v>0.90909090909090906</v>
      </c>
    </row>
    <row r="431" spans="1:21" ht="14.4" customHeight="1" x14ac:dyDescent="0.3">
      <c r="A431" s="831">
        <v>50</v>
      </c>
      <c r="B431" s="832" t="s">
        <v>1928</v>
      </c>
      <c r="C431" s="832" t="s">
        <v>1933</v>
      </c>
      <c r="D431" s="833" t="s">
        <v>2996</v>
      </c>
      <c r="E431" s="834" t="s">
        <v>1946</v>
      </c>
      <c r="F431" s="832" t="s">
        <v>1929</v>
      </c>
      <c r="G431" s="832" t="s">
        <v>1956</v>
      </c>
      <c r="H431" s="832" t="s">
        <v>624</v>
      </c>
      <c r="I431" s="832" t="s">
        <v>1848</v>
      </c>
      <c r="J431" s="832" t="s">
        <v>680</v>
      </c>
      <c r="K431" s="832" t="s">
        <v>1849</v>
      </c>
      <c r="L431" s="835">
        <v>35.11</v>
      </c>
      <c r="M431" s="835">
        <v>70.22</v>
      </c>
      <c r="N431" s="832">
        <v>2</v>
      </c>
      <c r="O431" s="836">
        <v>0.5</v>
      </c>
      <c r="P431" s="835">
        <v>70.22</v>
      </c>
      <c r="Q431" s="837">
        <v>1</v>
      </c>
      <c r="R431" s="832">
        <v>2</v>
      </c>
      <c r="S431" s="837">
        <v>1</v>
      </c>
      <c r="T431" s="836">
        <v>0.5</v>
      </c>
      <c r="U431" s="838">
        <v>1</v>
      </c>
    </row>
    <row r="432" spans="1:21" ht="14.4" customHeight="1" x14ac:dyDescent="0.3">
      <c r="A432" s="831">
        <v>50</v>
      </c>
      <c r="B432" s="832" t="s">
        <v>1928</v>
      </c>
      <c r="C432" s="832" t="s">
        <v>1933</v>
      </c>
      <c r="D432" s="833" t="s">
        <v>2996</v>
      </c>
      <c r="E432" s="834" t="s">
        <v>1946</v>
      </c>
      <c r="F432" s="832" t="s">
        <v>1929</v>
      </c>
      <c r="G432" s="832" t="s">
        <v>2532</v>
      </c>
      <c r="H432" s="832" t="s">
        <v>587</v>
      </c>
      <c r="I432" s="832" t="s">
        <v>2533</v>
      </c>
      <c r="J432" s="832" t="s">
        <v>887</v>
      </c>
      <c r="K432" s="832" t="s">
        <v>888</v>
      </c>
      <c r="L432" s="835">
        <v>0</v>
      </c>
      <c r="M432" s="835">
        <v>0</v>
      </c>
      <c r="N432" s="832">
        <v>1</v>
      </c>
      <c r="O432" s="836">
        <v>0.5</v>
      </c>
      <c r="P432" s="835">
        <v>0</v>
      </c>
      <c r="Q432" s="837"/>
      <c r="R432" s="832">
        <v>1</v>
      </c>
      <c r="S432" s="837">
        <v>1</v>
      </c>
      <c r="T432" s="836">
        <v>0.5</v>
      </c>
      <c r="U432" s="838">
        <v>1</v>
      </c>
    </row>
    <row r="433" spans="1:21" ht="14.4" customHeight="1" x14ac:dyDescent="0.3">
      <c r="A433" s="831">
        <v>50</v>
      </c>
      <c r="B433" s="832" t="s">
        <v>1928</v>
      </c>
      <c r="C433" s="832" t="s">
        <v>1933</v>
      </c>
      <c r="D433" s="833" t="s">
        <v>2996</v>
      </c>
      <c r="E433" s="834" t="s">
        <v>1946</v>
      </c>
      <c r="F433" s="832" t="s">
        <v>1929</v>
      </c>
      <c r="G433" s="832" t="s">
        <v>2532</v>
      </c>
      <c r="H433" s="832" t="s">
        <v>587</v>
      </c>
      <c r="I433" s="832" t="s">
        <v>2534</v>
      </c>
      <c r="J433" s="832" t="s">
        <v>887</v>
      </c>
      <c r="K433" s="832" t="s">
        <v>888</v>
      </c>
      <c r="L433" s="835">
        <v>0</v>
      </c>
      <c r="M433" s="835">
        <v>0</v>
      </c>
      <c r="N433" s="832">
        <v>2</v>
      </c>
      <c r="O433" s="836">
        <v>0.5</v>
      </c>
      <c r="P433" s="835">
        <v>0</v>
      </c>
      <c r="Q433" s="837"/>
      <c r="R433" s="832">
        <v>2</v>
      </c>
      <c r="S433" s="837">
        <v>1</v>
      </c>
      <c r="T433" s="836">
        <v>0.5</v>
      </c>
      <c r="U433" s="838">
        <v>1</v>
      </c>
    </row>
    <row r="434" spans="1:21" ht="14.4" customHeight="1" x14ac:dyDescent="0.3">
      <c r="A434" s="831">
        <v>50</v>
      </c>
      <c r="B434" s="832" t="s">
        <v>1928</v>
      </c>
      <c r="C434" s="832" t="s">
        <v>1933</v>
      </c>
      <c r="D434" s="833" t="s">
        <v>2996</v>
      </c>
      <c r="E434" s="834" t="s">
        <v>1946</v>
      </c>
      <c r="F434" s="832" t="s">
        <v>1929</v>
      </c>
      <c r="G434" s="832" t="s">
        <v>2535</v>
      </c>
      <c r="H434" s="832" t="s">
        <v>587</v>
      </c>
      <c r="I434" s="832" t="s">
        <v>2536</v>
      </c>
      <c r="J434" s="832" t="s">
        <v>2537</v>
      </c>
      <c r="K434" s="832" t="s">
        <v>2293</v>
      </c>
      <c r="L434" s="835">
        <v>170.52</v>
      </c>
      <c r="M434" s="835">
        <v>1023.1200000000001</v>
      </c>
      <c r="N434" s="832">
        <v>6</v>
      </c>
      <c r="O434" s="836">
        <v>3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50</v>
      </c>
      <c r="B435" s="832" t="s">
        <v>1928</v>
      </c>
      <c r="C435" s="832" t="s">
        <v>1933</v>
      </c>
      <c r="D435" s="833" t="s">
        <v>2996</v>
      </c>
      <c r="E435" s="834" t="s">
        <v>1946</v>
      </c>
      <c r="F435" s="832" t="s">
        <v>1929</v>
      </c>
      <c r="G435" s="832" t="s">
        <v>2538</v>
      </c>
      <c r="H435" s="832" t="s">
        <v>587</v>
      </c>
      <c r="I435" s="832" t="s">
        <v>2539</v>
      </c>
      <c r="J435" s="832" t="s">
        <v>2540</v>
      </c>
      <c r="K435" s="832" t="s">
        <v>2541</v>
      </c>
      <c r="L435" s="835">
        <v>58.86</v>
      </c>
      <c r="M435" s="835">
        <v>58.86</v>
      </c>
      <c r="N435" s="832">
        <v>1</v>
      </c>
      <c r="O435" s="836">
        <v>1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50</v>
      </c>
      <c r="B436" s="832" t="s">
        <v>1928</v>
      </c>
      <c r="C436" s="832" t="s">
        <v>1933</v>
      </c>
      <c r="D436" s="833" t="s">
        <v>2996</v>
      </c>
      <c r="E436" s="834" t="s">
        <v>1946</v>
      </c>
      <c r="F436" s="832" t="s">
        <v>1929</v>
      </c>
      <c r="G436" s="832" t="s">
        <v>2542</v>
      </c>
      <c r="H436" s="832" t="s">
        <v>587</v>
      </c>
      <c r="I436" s="832" t="s">
        <v>2543</v>
      </c>
      <c r="J436" s="832" t="s">
        <v>2544</v>
      </c>
      <c r="K436" s="832" t="s">
        <v>1614</v>
      </c>
      <c r="L436" s="835">
        <v>317.98</v>
      </c>
      <c r="M436" s="835">
        <v>317.98</v>
      </c>
      <c r="N436" s="832">
        <v>1</v>
      </c>
      <c r="O436" s="836">
        <v>0.5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50</v>
      </c>
      <c r="B437" s="832" t="s">
        <v>1928</v>
      </c>
      <c r="C437" s="832" t="s">
        <v>1933</v>
      </c>
      <c r="D437" s="833" t="s">
        <v>2996</v>
      </c>
      <c r="E437" s="834" t="s">
        <v>1946</v>
      </c>
      <c r="F437" s="832" t="s">
        <v>1929</v>
      </c>
      <c r="G437" s="832" t="s">
        <v>2290</v>
      </c>
      <c r="H437" s="832" t="s">
        <v>587</v>
      </c>
      <c r="I437" s="832" t="s">
        <v>2291</v>
      </c>
      <c r="J437" s="832" t="s">
        <v>2292</v>
      </c>
      <c r="K437" s="832" t="s">
        <v>2293</v>
      </c>
      <c r="L437" s="835">
        <v>78.33</v>
      </c>
      <c r="M437" s="835">
        <v>78.33</v>
      </c>
      <c r="N437" s="832">
        <v>1</v>
      </c>
      <c r="O437" s="836">
        <v>1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50</v>
      </c>
      <c r="B438" s="832" t="s">
        <v>1928</v>
      </c>
      <c r="C438" s="832" t="s">
        <v>1933</v>
      </c>
      <c r="D438" s="833" t="s">
        <v>2996</v>
      </c>
      <c r="E438" s="834" t="s">
        <v>1946</v>
      </c>
      <c r="F438" s="832" t="s">
        <v>1929</v>
      </c>
      <c r="G438" s="832" t="s">
        <v>2545</v>
      </c>
      <c r="H438" s="832" t="s">
        <v>624</v>
      </c>
      <c r="I438" s="832" t="s">
        <v>1801</v>
      </c>
      <c r="J438" s="832" t="s">
        <v>705</v>
      </c>
      <c r="K438" s="832" t="s">
        <v>1687</v>
      </c>
      <c r="L438" s="835">
        <v>132</v>
      </c>
      <c r="M438" s="835">
        <v>396</v>
      </c>
      <c r="N438" s="832">
        <v>3</v>
      </c>
      <c r="O438" s="836">
        <v>0.5</v>
      </c>
      <c r="P438" s="835">
        <v>396</v>
      </c>
      <c r="Q438" s="837">
        <v>1</v>
      </c>
      <c r="R438" s="832">
        <v>3</v>
      </c>
      <c r="S438" s="837">
        <v>1</v>
      </c>
      <c r="T438" s="836">
        <v>0.5</v>
      </c>
      <c r="U438" s="838">
        <v>1</v>
      </c>
    </row>
    <row r="439" spans="1:21" ht="14.4" customHeight="1" x14ac:dyDescent="0.3">
      <c r="A439" s="831">
        <v>50</v>
      </c>
      <c r="B439" s="832" t="s">
        <v>1928</v>
      </c>
      <c r="C439" s="832" t="s">
        <v>1933</v>
      </c>
      <c r="D439" s="833" t="s">
        <v>2996</v>
      </c>
      <c r="E439" s="834" t="s">
        <v>1946</v>
      </c>
      <c r="F439" s="832" t="s">
        <v>1929</v>
      </c>
      <c r="G439" s="832" t="s">
        <v>2545</v>
      </c>
      <c r="H439" s="832" t="s">
        <v>624</v>
      </c>
      <c r="I439" s="832" t="s">
        <v>2546</v>
      </c>
      <c r="J439" s="832" t="s">
        <v>705</v>
      </c>
      <c r="K439" s="832" t="s">
        <v>2547</v>
      </c>
      <c r="L439" s="835">
        <v>264</v>
      </c>
      <c r="M439" s="835">
        <v>528</v>
      </c>
      <c r="N439" s="832">
        <v>2</v>
      </c>
      <c r="O439" s="836">
        <v>0.5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50</v>
      </c>
      <c r="B440" s="832" t="s">
        <v>1928</v>
      </c>
      <c r="C440" s="832" t="s">
        <v>1933</v>
      </c>
      <c r="D440" s="833" t="s">
        <v>2996</v>
      </c>
      <c r="E440" s="834" t="s">
        <v>1946</v>
      </c>
      <c r="F440" s="832" t="s">
        <v>1929</v>
      </c>
      <c r="G440" s="832" t="s">
        <v>2140</v>
      </c>
      <c r="H440" s="832" t="s">
        <v>587</v>
      </c>
      <c r="I440" s="832" t="s">
        <v>2141</v>
      </c>
      <c r="J440" s="832" t="s">
        <v>2142</v>
      </c>
      <c r="K440" s="832" t="s">
        <v>2143</v>
      </c>
      <c r="L440" s="835">
        <v>1887.9</v>
      </c>
      <c r="M440" s="835">
        <v>11327.400000000001</v>
      </c>
      <c r="N440" s="832">
        <v>6</v>
      </c>
      <c r="O440" s="836">
        <v>2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50</v>
      </c>
      <c r="B441" s="832" t="s">
        <v>1928</v>
      </c>
      <c r="C441" s="832" t="s">
        <v>1933</v>
      </c>
      <c r="D441" s="833" t="s">
        <v>2996</v>
      </c>
      <c r="E441" s="834" t="s">
        <v>1946</v>
      </c>
      <c r="F441" s="832" t="s">
        <v>1929</v>
      </c>
      <c r="G441" s="832" t="s">
        <v>2146</v>
      </c>
      <c r="H441" s="832" t="s">
        <v>624</v>
      </c>
      <c r="I441" s="832" t="s">
        <v>2548</v>
      </c>
      <c r="J441" s="832" t="s">
        <v>2148</v>
      </c>
      <c r="K441" s="832" t="s">
        <v>1849</v>
      </c>
      <c r="L441" s="835">
        <v>58.77</v>
      </c>
      <c r="M441" s="835">
        <v>58.77</v>
      </c>
      <c r="N441" s="832">
        <v>1</v>
      </c>
      <c r="O441" s="836">
        <v>0.5</v>
      </c>
      <c r="P441" s="835">
        <v>58.77</v>
      </c>
      <c r="Q441" s="837">
        <v>1</v>
      </c>
      <c r="R441" s="832">
        <v>1</v>
      </c>
      <c r="S441" s="837">
        <v>1</v>
      </c>
      <c r="T441" s="836">
        <v>0.5</v>
      </c>
      <c r="U441" s="838">
        <v>1</v>
      </c>
    </row>
    <row r="442" spans="1:21" ht="14.4" customHeight="1" x14ac:dyDescent="0.3">
      <c r="A442" s="831">
        <v>50</v>
      </c>
      <c r="B442" s="832" t="s">
        <v>1928</v>
      </c>
      <c r="C442" s="832" t="s">
        <v>1933</v>
      </c>
      <c r="D442" s="833" t="s">
        <v>2996</v>
      </c>
      <c r="E442" s="834" t="s">
        <v>1946</v>
      </c>
      <c r="F442" s="832" t="s">
        <v>1929</v>
      </c>
      <c r="G442" s="832" t="s">
        <v>2149</v>
      </c>
      <c r="H442" s="832" t="s">
        <v>587</v>
      </c>
      <c r="I442" s="832" t="s">
        <v>2294</v>
      </c>
      <c r="J442" s="832" t="s">
        <v>2295</v>
      </c>
      <c r="K442" s="832" t="s">
        <v>1792</v>
      </c>
      <c r="L442" s="835">
        <v>47.46</v>
      </c>
      <c r="M442" s="835">
        <v>94.92</v>
      </c>
      <c r="N442" s="832">
        <v>2</v>
      </c>
      <c r="O442" s="836">
        <v>0.5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50</v>
      </c>
      <c r="B443" s="832" t="s">
        <v>1928</v>
      </c>
      <c r="C443" s="832" t="s">
        <v>1933</v>
      </c>
      <c r="D443" s="833" t="s">
        <v>2996</v>
      </c>
      <c r="E443" s="834" t="s">
        <v>1946</v>
      </c>
      <c r="F443" s="832" t="s">
        <v>1929</v>
      </c>
      <c r="G443" s="832" t="s">
        <v>2149</v>
      </c>
      <c r="H443" s="832" t="s">
        <v>587</v>
      </c>
      <c r="I443" s="832" t="s">
        <v>2150</v>
      </c>
      <c r="J443" s="832" t="s">
        <v>2151</v>
      </c>
      <c r="K443" s="832" t="s">
        <v>2152</v>
      </c>
      <c r="L443" s="835">
        <v>23.72</v>
      </c>
      <c r="M443" s="835">
        <v>71.16</v>
      </c>
      <c r="N443" s="832">
        <v>3</v>
      </c>
      <c r="O443" s="836">
        <v>0.5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50</v>
      </c>
      <c r="B444" s="832" t="s">
        <v>1928</v>
      </c>
      <c r="C444" s="832" t="s">
        <v>1933</v>
      </c>
      <c r="D444" s="833" t="s">
        <v>2996</v>
      </c>
      <c r="E444" s="834" t="s">
        <v>1946</v>
      </c>
      <c r="F444" s="832" t="s">
        <v>1929</v>
      </c>
      <c r="G444" s="832" t="s">
        <v>2001</v>
      </c>
      <c r="H444" s="832" t="s">
        <v>587</v>
      </c>
      <c r="I444" s="832" t="s">
        <v>2549</v>
      </c>
      <c r="J444" s="832" t="s">
        <v>2550</v>
      </c>
      <c r="K444" s="832" t="s">
        <v>2551</v>
      </c>
      <c r="L444" s="835">
        <v>72.64</v>
      </c>
      <c r="M444" s="835">
        <v>217.92000000000002</v>
      </c>
      <c r="N444" s="832">
        <v>3</v>
      </c>
      <c r="O444" s="836">
        <v>1</v>
      </c>
      <c r="P444" s="835">
        <v>217.92000000000002</v>
      </c>
      <c r="Q444" s="837">
        <v>1</v>
      </c>
      <c r="R444" s="832">
        <v>3</v>
      </c>
      <c r="S444" s="837">
        <v>1</v>
      </c>
      <c r="T444" s="836">
        <v>1</v>
      </c>
      <c r="U444" s="838">
        <v>1</v>
      </c>
    </row>
    <row r="445" spans="1:21" ht="14.4" customHeight="1" x14ac:dyDescent="0.3">
      <c r="A445" s="831">
        <v>50</v>
      </c>
      <c r="B445" s="832" t="s">
        <v>1928</v>
      </c>
      <c r="C445" s="832" t="s">
        <v>1933</v>
      </c>
      <c r="D445" s="833" t="s">
        <v>2996</v>
      </c>
      <c r="E445" s="834" t="s">
        <v>1946</v>
      </c>
      <c r="F445" s="832" t="s">
        <v>1929</v>
      </c>
      <c r="G445" s="832" t="s">
        <v>2153</v>
      </c>
      <c r="H445" s="832" t="s">
        <v>587</v>
      </c>
      <c r="I445" s="832" t="s">
        <v>2552</v>
      </c>
      <c r="J445" s="832" t="s">
        <v>733</v>
      </c>
      <c r="K445" s="832" t="s">
        <v>2357</v>
      </c>
      <c r="L445" s="835">
        <v>91.11</v>
      </c>
      <c r="M445" s="835">
        <v>273.33</v>
      </c>
      <c r="N445" s="832">
        <v>3</v>
      </c>
      <c r="O445" s="836">
        <v>0.5</v>
      </c>
      <c r="P445" s="835">
        <v>273.33</v>
      </c>
      <c r="Q445" s="837">
        <v>1</v>
      </c>
      <c r="R445" s="832">
        <v>3</v>
      </c>
      <c r="S445" s="837">
        <v>1</v>
      </c>
      <c r="T445" s="836">
        <v>0.5</v>
      </c>
      <c r="U445" s="838">
        <v>1</v>
      </c>
    </row>
    <row r="446" spans="1:21" ht="14.4" customHeight="1" x14ac:dyDescent="0.3">
      <c r="A446" s="831">
        <v>50</v>
      </c>
      <c r="B446" s="832" t="s">
        <v>1928</v>
      </c>
      <c r="C446" s="832" t="s">
        <v>1933</v>
      </c>
      <c r="D446" s="833" t="s">
        <v>2996</v>
      </c>
      <c r="E446" s="834" t="s">
        <v>1946</v>
      </c>
      <c r="F446" s="832" t="s">
        <v>1929</v>
      </c>
      <c r="G446" s="832" t="s">
        <v>2153</v>
      </c>
      <c r="H446" s="832" t="s">
        <v>587</v>
      </c>
      <c r="I446" s="832" t="s">
        <v>2154</v>
      </c>
      <c r="J446" s="832" t="s">
        <v>733</v>
      </c>
      <c r="K446" s="832" t="s">
        <v>2155</v>
      </c>
      <c r="L446" s="835">
        <v>182.22</v>
      </c>
      <c r="M446" s="835">
        <v>546.66</v>
      </c>
      <c r="N446" s="832">
        <v>3</v>
      </c>
      <c r="O446" s="836">
        <v>2</v>
      </c>
      <c r="P446" s="835">
        <v>182.22</v>
      </c>
      <c r="Q446" s="837">
        <v>0.33333333333333337</v>
      </c>
      <c r="R446" s="832">
        <v>1</v>
      </c>
      <c r="S446" s="837">
        <v>0.33333333333333331</v>
      </c>
      <c r="T446" s="836">
        <v>0.5</v>
      </c>
      <c r="U446" s="838">
        <v>0.25</v>
      </c>
    </row>
    <row r="447" spans="1:21" ht="14.4" customHeight="1" x14ac:dyDescent="0.3">
      <c r="A447" s="831">
        <v>50</v>
      </c>
      <c r="B447" s="832" t="s">
        <v>1928</v>
      </c>
      <c r="C447" s="832" t="s">
        <v>1933</v>
      </c>
      <c r="D447" s="833" t="s">
        <v>2996</v>
      </c>
      <c r="E447" s="834" t="s">
        <v>1946</v>
      </c>
      <c r="F447" s="832" t="s">
        <v>1929</v>
      </c>
      <c r="G447" s="832" t="s">
        <v>2153</v>
      </c>
      <c r="H447" s="832" t="s">
        <v>587</v>
      </c>
      <c r="I447" s="832" t="s">
        <v>2553</v>
      </c>
      <c r="J447" s="832" t="s">
        <v>733</v>
      </c>
      <c r="K447" s="832" t="s">
        <v>2554</v>
      </c>
      <c r="L447" s="835">
        <v>273.33</v>
      </c>
      <c r="M447" s="835">
        <v>819.99</v>
      </c>
      <c r="N447" s="832">
        <v>3</v>
      </c>
      <c r="O447" s="836">
        <v>2</v>
      </c>
      <c r="P447" s="835">
        <v>273.33</v>
      </c>
      <c r="Q447" s="837">
        <v>0.33333333333333331</v>
      </c>
      <c r="R447" s="832">
        <v>1</v>
      </c>
      <c r="S447" s="837">
        <v>0.33333333333333331</v>
      </c>
      <c r="T447" s="836">
        <v>0.5</v>
      </c>
      <c r="U447" s="838">
        <v>0.25</v>
      </c>
    </row>
    <row r="448" spans="1:21" ht="14.4" customHeight="1" x14ac:dyDescent="0.3">
      <c r="A448" s="831">
        <v>50</v>
      </c>
      <c r="B448" s="832" t="s">
        <v>1928</v>
      </c>
      <c r="C448" s="832" t="s">
        <v>1933</v>
      </c>
      <c r="D448" s="833" t="s">
        <v>2996</v>
      </c>
      <c r="E448" s="834" t="s">
        <v>1946</v>
      </c>
      <c r="F448" s="832" t="s">
        <v>1929</v>
      </c>
      <c r="G448" s="832" t="s">
        <v>2555</v>
      </c>
      <c r="H448" s="832" t="s">
        <v>624</v>
      </c>
      <c r="I448" s="832" t="s">
        <v>1578</v>
      </c>
      <c r="J448" s="832" t="s">
        <v>1062</v>
      </c>
      <c r="K448" s="832" t="s">
        <v>1579</v>
      </c>
      <c r="L448" s="835">
        <v>300.31</v>
      </c>
      <c r="M448" s="835">
        <v>600.62</v>
      </c>
      <c r="N448" s="832">
        <v>2</v>
      </c>
      <c r="O448" s="836">
        <v>1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50</v>
      </c>
      <c r="B449" s="832" t="s">
        <v>1928</v>
      </c>
      <c r="C449" s="832" t="s">
        <v>1933</v>
      </c>
      <c r="D449" s="833" t="s">
        <v>2996</v>
      </c>
      <c r="E449" s="834" t="s">
        <v>1946</v>
      </c>
      <c r="F449" s="832" t="s">
        <v>1929</v>
      </c>
      <c r="G449" s="832" t="s">
        <v>2556</v>
      </c>
      <c r="H449" s="832" t="s">
        <v>587</v>
      </c>
      <c r="I449" s="832" t="s">
        <v>2557</v>
      </c>
      <c r="J449" s="832" t="s">
        <v>2558</v>
      </c>
      <c r="K449" s="832" t="s">
        <v>2559</v>
      </c>
      <c r="L449" s="835">
        <v>186.99</v>
      </c>
      <c r="M449" s="835">
        <v>186.99</v>
      </c>
      <c r="N449" s="832">
        <v>1</v>
      </c>
      <c r="O449" s="836">
        <v>0.5</v>
      </c>
      <c r="P449" s="835">
        <v>186.99</v>
      </c>
      <c r="Q449" s="837">
        <v>1</v>
      </c>
      <c r="R449" s="832">
        <v>1</v>
      </c>
      <c r="S449" s="837">
        <v>1</v>
      </c>
      <c r="T449" s="836">
        <v>0.5</v>
      </c>
      <c r="U449" s="838">
        <v>1</v>
      </c>
    </row>
    <row r="450" spans="1:21" ht="14.4" customHeight="1" x14ac:dyDescent="0.3">
      <c r="A450" s="831">
        <v>50</v>
      </c>
      <c r="B450" s="832" t="s">
        <v>1928</v>
      </c>
      <c r="C450" s="832" t="s">
        <v>1933</v>
      </c>
      <c r="D450" s="833" t="s">
        <v>2996</v>
      </c>
      <c r="E450" s="834" t="s">
        <v>1946</v>
      </c>
      <c r="F450" s="832" t="s">
        <v>1929</v>
      </c>
      <c r="G450" s="832" t="s">
        <v>2156</v>
      </c>
      <c r="H450" s="832" t="s">
        <v>587</v>
      </c>
      <c r="I450" s="832" t="s">
        <v>2157</v>
      </c>
      <c r="J450" s="832" t="s">
        <v>1199</v>
      </c>
      <c r="K450" s="832" t="s">
        <v>2158</v>
      </c>
      <c r="L450" s="835">
        <v>0</v>
      </c>
      <c r="M450" s="835">
        <v>0</v>
      </c>
      <c r="N450" s="832">
        <v>8</v>
      </c>
      <c r="O450" s="836">
        <v>3</v>
      </c>
      <c r="P450" s="835">
        <v>0</v>
      </c>
      <c r="Q450" s="837"/>
      <c r="R450" s="832">
        <v>2</v>
      </c>
      <c r="S450" s="837">
        <v>0.25</v>
      </c>
      <c r="T450" s="836">
        <v>0.5</v>
      </c>
      <c r="U450" s="838">
        <v>0.16666666666666666</v>
      </c>
    </row>
    <row r="451" spans="1:21" ht="14.4" customHeight="1" x14ac:dyDescent="0.3">
      <c r="A451" s="831">
        <v>50</v>
      </c>
      <c r="B451" s="832" t="s">
        <v>1928</v>
      </c>
      <c r="C451" s="832" t="s">
        <v>1933</v>
      </c>
      <c r="D451" s="833" t="s">
        <v>2996</v>
      </c>
      <c r="E451" s="834" t="s">
        <v>1946</v>
      </c>
      <c r="F451" s="832" t="s">
        <v>1929</v>
      </c>
      <c r="G451" s="832" t="s">
        <v>2364</v>
      </c>
      <c r="H451" s="832" t="s">
        <v>587</v>
      </c>
      <c r="I451" s="832" t="s">
        <v>2560</v>
      </c>
      <c r="J451" s="832" t="s">
        <v>2561</v>
      </c>
      <c r="K451" s="832" t="s">
        <v>2562</v>
      </c>
      <c r="L451" s="835">
        <v>1065.51</v>
      </c>
      <c r="M451" s="835">
        <v>1065.51</v>
      </c>
      <c r="N451" s="832">
        <v>1</v>
      </c>
      <c r="O451" s="836">
        <v>1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50</v>
      </c>
      <c r="B452" s="832" t="s">
        <v>1928</v>
      </c>
      <c r="C452" s="832" t="s">
        <v>1933</v>
      </c>
      <c r="D452" s="833" t="s">
        <v>2996</v>
      </c>
      <c r="E452" s="834" t="s">
        <v>1946</v>
      </c>
      <c r="F452" s="832" t="s">
        <v>1929</v>
      </c>
      <c r="G452" s="832" t="s">
        <v>2364</v>
      </c>
      <c r="H452" s="832" t="s">
        <v>587</v>
      </c>
      <c r="I452" s="832" t="s">
        <v>2563</v>
      </c>
      <c r="J452" s="832" t="s">
        <v>2561</v>
      </c>
      <c r="K452" s="832" t="s">
        <v>2564</v>
      </c>
      <c r="L452" s="835">
        <v>3480.65</v>
      </c>
      <c r="M452" s="835">
        <v>3480.65</v>
      </c>
      <c r="N452" s="832">
        <v>1</v>
      </c>
      <c r="O452" s="836">
        <v>1</v>
      </c>
      <c r="P452" s="835"/>
      <c r="Q452" s="837">
        <v>0</v>
      </c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50</v>
      </c>
      <c r="B453" s="832" t="s">
        <v>1928</v>
      </c>
      <c r="C453" s="832" t="s">
        <v>1933</v>
      </c>
      <c r="D453" s="833" t="s">
        <v>2996</v>
      </c>
      <c r="E453" s="834" t="s">
        <v>1946</v>
      </c>
      <c r="F453" s="832" t="s">
        <v>1929</v>
      </c>
      <c r="G453" s="832" t="s">
        <v>2565</v>
      </c>
      <c r="H453" s="832" t="s">
        <v>624</v>
      </c>
      <c r="I453" s="832" t="s">
        <v>2566</v>
      </c>
      <c r="J453" s="832" t="s">
        <v>2567</v>
      </c>
      <c r="K453" s="832" t="s">
        <v>2568</v>
      </c>
      <c r="L453" s="835">
        <v>621.88</v>
      </c>
      <c r="M453" s="835">
        <v>621.88</v>
      </c>
      <c r="N453" s="832">
        <v>1</v>
      </c>
      <c r="O453" s="836">
        <v>0.5</v>
      </c>
      <c r="P453" s="835">
        <v>621.88</v>
      </c>
      <c r="Q453" s="837">
        <v>1</v>
      </c>
      <c r="R453" s="832">
        <v>1</v>
      </c>
      <c r="S453" s="837">
        <v>1</v>
      </c>
      <c r="T453" s="836">
        <v>0.5</v>
      </c>
      <c r="U453" s="838">
        <v>1</v>
      </c>
    </row>
    <row r="454" spans="1:21" ht="14.4" customHeight="1" x14ac:dyDescent="0.3">
      <c r="A454" s="831">
        <v>50</v>
      </c>
      <c r="B454" s="832" t="s">
        <v>1928</v>
      </c>
      <c r="C454" s="832" t="s">
        <v>1933</v>
      </c>
      <c r="D454" s="833" t="s">
        <v>2996</v>
      </c>
      <c r="E454" s="834" t="s">
        <v>1946</v>
      </c>
      <c r="F454" s="832" t="s">
        <v>1929</v>
      </c>
      <c r="G454" s="832" t="s">
        <v>2007</v>
      </c>
      <c r="H454" s="832" t="s">
        <v>624</v>
      </c>
      <c r="I454" s="832" t="s">
        <v>2072</v>
      </c>
      <c r="J454" s="832" t="s">
        <v>818</v>
      </c>
      <c r="K454" s="832" t="s">
        <v>1845</v>
      </c>
      <c r="L454" s="835">
        <v>42.51</v>
      </c>
      <c r="M454" s="835">
        <v>212.54999999999998</v>
      </c>
      <c r="N454" s="832">
        <v>5</v>
      </c>
      <c r="O454" s="836">
        <v>3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50</v>
      </c>
      <c r="B455" s="832" t="s">
        <v>1928</v>
      </c>
      <c r="C455" s="832" t="s">
        <v>1933</v>
      </c>
      <c r="D455" s="833" t="s">
        <v>2996</v>
      </c>
      <c r="E455" s="834" t="s">
        <v>1946</v>
      </c>
      <c r="F455" s="832" t="s">
        <v>1929</v>
      </c>
      <c r="G455" s="832" t="s">
        <v>2007</v>
      </c>
      <c r="H455" s="832" t="s">
        <v>624</v>
      </c>
      <c r="I455" s="832" t="s">
        <v>1582</v>
      </c>
      <c r="J455" s="832" t="s">
        <v>818</v>
      </c>
      <c r="K455" s="832" t="s">
        <v>1583</v>
      </c>
      <c r="L455" s="835">
        <v>85.02</v>
      </c>
      <c r="M455" s="835">
        <v>255.06</v>
      </c>
      <c r="N455" s="832">
        <v>3</v>
      </c>
      <c r="O455" s="836">
        <v>1.5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50</v>
      </c>
      <c r="B456" s="832" t="s">
        <v>1928</v>
      </c>
      <c r="C456" s="832" t="s">
        <v>1933</v>
      </c>
      <c r="D456" s="833" t="s">
        <v>2996</v>
      </c>
      <c r="E456" s="834" t="s">
        <v>1946</v>
      </c>
      <c r="F456" s="832" t="s">
        <v>1929</v>
      </c>
      <c r="G456" s="832" t="s">
        <v>2007</v>
      </c>
      <c r="H456" s="832" t="s">
        <v>587</v>
      </c>
      <c r="I456" s="832" t="s">
        <v>1844</v>
      </c>
      <c r="J456" s="832" t="s">
        <v>1240</v>
      </c>
      <c r="K456" s="832" t="s">
        <v>1845</v>
      </c>
      <c r="L456" s="835">
        <v>42.51</v>
      </c>
      <c r="M456" s="835">
        <v>85.02</v>
      </c>
      <c r="N456" s="832">
        <v>2</v>
      </c>
      <c r="O456" s="836">
        <v>1</v>
      </c>
      <c r="P456" s="835">
        <v>42.51</v>
      </c>
      <c r="Q456" s="837">
        <v>0.5</v>
      </c>
      <c r="R456" s="832">
        <v>1</v>
      </c>
      <c r="S456" s="837">
        <v>0.5</v>
      </c>
      <c r="T456" s="836">
        <v>0.5</v>
      </c>
      <c r="U456" s="838">
        <v>0.5</v>
      </c>
    </row>
    <row r="457" spans="1:21" ht="14.4" customHeight="1" x14ac:dyDescent="0.3">
      <c r="A457" s="831">
        <v>50</v>
      </c>
      <c r="B457" s="832" t="s">
        <v>1928</v>
      </c>
      <c r="C457" s="832" t="s">
        <v>1933</v>
      </c>
      <c r="D457" s="833" t="s">
        <v>2996</v>
      </c>
      <c r="E457" s="834" t="s">
        <v>1946</v>
      </c>
      <c r="F457" s="832" t="s">
        <v>1929</v>
      </c>
      <c r="G457" s="832" t="s">
        <v>2569</v>
      </c>
      <c r="H457" s="832" t="s">
        <v>587</v>
      </c>
      <c r="I457" s="832" t="s">
        <v>2570</v>
      </c>
      <c r="J457" s="832" t="s">
        <v>2571</v>
      </c>
      <c r="K457" s="832" t="s">
        <v>2572</v>
      </c>
      <c r="L457" s="835">
        <v>46.25</v>
      </c>
      <c r="M457" s="835">
        <v>92.5</v>
      </c>
      <c r="N457" s="832">
        <v>2</v>
      </c>
      <c r="O457" s="836">
        <v>0.5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" customHeight="1" x14ac:dyDescent="0.3">
      <c r="A458" s="831">
        <v>50</v>
      </c>
      <c r="B458" s="832" t="s">
        <v>1928</v>
      </c>
      <c r="C458" s="832" t="s">
        <v>1933</v>
      </c>
      <c r="D458" s="833" t="s">
        <v>2996</v>
      </c>
      <c r="E458" s="834" t="s">
        <v>1946</v>
      </c>
      <c r="F458" s="832" t="s">
        <v>1929</v>
      </c>
      <c r="G458" s="832" t="s">
        <v>2569</v>
      </c>
      <c r="H458" s="832" t="s">
        <v>587</v>
      </c>
      <c r="I458" s="832" t="s">
        <v>2573</v>
      </c>
      <c r="J458" s="832" t="s">
        <v>2571</v>
      </c>
      <c r="K458" s="832" t="s">
        <v>2574</v>
      </c>
      <c r="L458" s="835">
        <v>92.5</v>
      </c>
      <c r="M458" s="835">
        <v>92.5</v>
      </c>
      <c r="N458" s="832">
        <v>1</v>
      </c>
      <c r="O458" s="836">
        <v>0.5</v>
      </c>
      <c r="P458" s="835"/>
      <c r="Q458" s="837">
        <v>0</v>
      </c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50</v>
      </c>
      <c r="B459" s="832" t="s">
        <v>1928</v>
      </c>
      <c r="C459" s="832" t="s">
        <v>1933</v>
      </c>
      <c r="D459" s="833" t="s">
        <v>2996</v>
      </c>
      <c r="E459" s="834" t="s">
        <v>1946</v>
      </c>
      <c r="F459" s="832" t="s">
        <v>1929</v>
      </c>
      <c r="G459" s="832" t="s">
        <v>2575</v>
      </c>
      <c r="H459" s="832" t="s">
        <v>587</v>
      </c>
      <c r="I459" s="832" t="s">
        <v>2576</v>
      </c>
      <c r="J459" s="832" t="s">
        <v>2577</v>
      </c>
      <c r="K459" s="832" t="s">
        <v>2578</v>
      </c>
      <c r="L459" s="835">
        <v>101.92</v>
      </c>
      <c r="M459" s="835">
        <v>101.92</v>
      </c>
      <c r="N459" s="832">
        <v>1</v>
      </c>
      <c r="O459" s="836">
        <v>1</v>
      </c>
      <c r="P459" s="835">
        <v>101.92</v>
      </c>
      <c r="Q459" s="837">
        <v>1</v>
      </c>
      <c r="R459" s="832">
        <v>1</v>
      </c>
      <c r="S459" s="837">
        <v>1</v>
      </c>
      <c r="T459" s="836">
        <v>1</v>
      </c>
      <c r="U459" s="838">
        <v>1</v>
      </c>
    </row>
    <row r="460" spans="1:21" ht="14.4" customHeight="1" x14ac:dyDescent="0.3">
      <c r="A460" s="831">
        <v>50</v>
      </c>
      <c r="B460" s="832" t="s">
        <v>1928</v>
      </c>
      <c r="C460" s="832" t="s">
        <v>1933</v>
      </c>
      <c r="D460" s="833" t="s">
        <v>2996</v>
      </c>
      <c r="E460" s="834" t="s">
        <v>1946</v>
      </c>
      <c r="F460" s="832" t="s">
        <v>1929</v>
      </c>
      <c r="G460" s="832" t="s">
        <v>2011</v>
      </c>
      <c r="H460" s="832" t="s">
        <v>587</v>
      </c>
      <c r="I460" s="832" t="s">
        <v>2012</v>
      </c>
      <c r="J460" s="832" t="s">
        <v>2013</v>
      </c>
      <c r="K460" s="832" t="s">
        <v>2014</v>
      </c>
      <c r="L460" s="835">
        <v>107.27</v>
      </c>
      <c r="M460" s="835">
        <v>18986.79</v>
      </c>
      <c r="N460" s="832">
        <v>177</v>
      </c>
      <c r="O460" s="836">
        <v>33</v>
      </c>
      <c r="P460" s="835">
        <v>4505.34</v>
      </c>
      <c r="Q460" s="837">
        <v>0.23728813559322035</v>
      </c>
      <c r="R460" s="832">
        <v>42</v>
      </c>
      <c r="S460" s="837">
        <v>0.23728813559322035</v>
      </c>
      <c r="T460" s="836">
        <v>8.5</v>
      </c>
      <c r="U460" s="838">
        <v>0.25757575757575757</v>
      </c>
    </row>
    <row r="461" spans="1:21" ht="14.4" customHeight="1" x14ac:dyDescent="0.3">
      <c r="A461" s="831">
        <v>50</v>
      </c>
      <c r="B461" s="832" t="s">
        <v>1928</v>
      </c>
      <c r="C461" s="832" t="s">
        <v>1933</v>
      </c>
      <c r="D461" s="833" t="s">
        <v>2996</v>
      </c>
      <c r="E461" s="834" t="s">
        <v>1946</v>
      </c>
      <c r="F461" s="832" t="s">
        <v>1929</v>
      </c>
      <c r="G461" s="832" t="s">
        <v>2579</v>
      </c>
      <c r="H461" s="832" t="s">
        <v>587</v>
      </c>
      <c r="I461" s="832" t="s">
        <v>2580</v>
      </c>
      <c r="J461" s="832" t="s">
        <v>2581</v>
      </c>
      <c r="K461" s="832" t="s">
        <v>2582</v>
      </c>
      <c r="L461" s="835">
        <v>0</v>
      </c>
      <c r="M461" s="835">
        <v>0</v>
      </c>
      <c r="N461" s="832">
        <v>1</v>
      </c>
      <c r="O461" s="836">
        <v>1</v>
      </c>
      <c r="P461" s="835"/>
      <c r="Q461" s="837"/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1928</v>
      </c>
      <c r="C462" s="832" t="s">
        <v>1933</v>
      </c>
      <c r="D462" s="833" t="s">
        <v>2996</v>
      </c>
      <c r="E462" s="834" t="s">
        <v>1946</v>
      </c>
      <c r="F462" s="832" t="s">
        <v>1929</v>
      </c>
      <c r="G462" s="832" t="s">
        <v>2018</v>
      </c>
      <c r="H462" s="832" t="s">
        <v>587</v>
      </c>
      <c r="I462" s="832" t="s">
        <v>2583</v>
      </c>
      <c r="J462" s="832" t="s">
        <v>2584</v>
      </c>
      <c r="K462" s="832" t="s">
        <v>2585</v>
      </c>
      <c r="L462" s="835">
        <v>164.01</v>
      </c>
      <c r="M462" s="835">
        <v>164.01</v>
      </c>
      <c r="N462" s="832">
        <v>1</v>
      </c>
      <c r="O462" s="836">
        <v>0.5</v>
      </c>
      <c r="P462" s="835">
        <v>164.01</v>
      </c>
      <c r="Q462" s="837">
        <v>1</v>
      </c>
      <c r="R462" s="832">
        <v>1</v>
      </c>
      <c r="S462" s="837">
        <v>1</v>
      </c>
      <c r="T462" s="836">
        <v>0.5</v>
      </c>
      <c r="U462" s="838">
        <v>1</v>
      </c>
    </row>
    <row r="463" spans="1:21" ht="14.4" customHeight="1" x14ac:dyDescent="0.3">
      <c r="A463" s="831">
        <v>50</v>
      </c>
      <c r="B463" s="832" t="s">
        <v>1928</v>
      </c>
      <c r="C463" s="832" t="s">
        <v>1933</v>
      </c>
      <c r="D463" s="833" t="s">
        <v>2996</v>
      </c>
      <c r="E463" s="834" t="s">
        <v>1946</v>
      </c>
      <c r="F463" s="832" t="s">
        <v>1929</v>
      </c>
      <c r="G463" s="832" t="s">
        <v>2586</v>
      </c>
      <c r="H463" s="832" t="s">
        <v>587</v>
      </c>
      <c r="I463" s="832" t="s">
        <v>2587</v>
      </c>
      <c r="J463" s="832" t="s">
        <v>2588</v>
      </c>
      <c r="K463" s="832" t="s">
        <v>2589</v>
      </c>
      <c r="L463" s="835">
        <v>144.19</v>
      </c>
      <c r="M463" s="835">
        <v>144.19</v>
      </c>
      <c r="N463" s="832">
        <v>1</v>
      </c>
      <c r="O463" s="836">
        <v>1</v>
      </c>
      <c r="P463" s="835">
        <v>144.19</v>
      </c>
      <c r="Q463" s="837">
        <v>1</v>
      </c>
      <c r="R463" s="832">
        <v>1</v>
      </c>
      <c r="S463" s="837">
        <v>1</v>
      </c>
      <c r="T463" s="836">
        <v>1</v>
      </c>
      <c r="U463" s="838">
        <v>1</v>
      </c>
    </row>
    <row r="464" spans="1:21" ht="14.4" customHeight="1" x14ac:dyDescent="0.3">
      <c r="A464" s="831">
        <v>50</v>
      </c>
      <c r="B464" s="832" t="s">
        <v>1928</v>
      </c>
      <c r="C464" s="832" t="s">
        <v>1933</v>
      </c>
      <c r="D464" s="833" t="s">
        <v>2996</v>
      </c>
      <c r="E464" s="834" t="s">
        <v>1946</v>
      </c>
      <c r="F464" s="832" t="s">
        <v>1929</v>
      </c>
      <c r="G464" s="832" t="s">
        <v>2590</v>
      </c>
      <c r="H464" s="832" t="s">
        <v>587</v>
      </c>
      <c r="I464" s="832" t="s">
        <v>2591</v>
      </c>
      <c r="J464" s="832" t="s">
        <v>2592</v>
      </c>
      <c r="K464" s="832" t="s">
        <v>2593</v>
      </c>
      <c r="L464" s="835">
        <v>0</v>
      </c>
      <c r="M464" s="835">
        <v>0</v>
      </c>
      <c r="N464" s="832">
        <v>1</v>
      </c>
      <c r="O464" s="836">
        <v>0.5</v>
      </c>
      <c r="P464" s="835">
        <v>0</v>
      </c>
      <c r="Q464" s="837"/>
      <c r="R464" s="832">
        <v>1</v>
      </c>
      <c r="S464" s="837">
        <v>1</v>
      </c>
      <c r="T464" s="836">
        <v>0.5</v>
      </c>
      <c r="U464" s="838">
        <v>1</v>
      </c>
    </row>
    <row r="465" spans="1:21" ht="14.4" customHeight="1" x14ac:dyDescent="0.3">
      <c r="A465" s="831">
        <v>50</v>
      </c>
      <c r="B465" s="832" t="s">
        <v>1928</v>
      </c>
      <c r="C465" s="832" t="s">
        <v>1933</v>
      </c>
      <c r="D465" s="833" t="s">
        <v>2996</v>
      </c>
      <c r="E465" s="834" t="s">
        <v>1946</v>
      </c>
      <c r="F465" s="832" t="s">
        <v>1929</v>
      </c>
      <c r="G465" s="832" t="s">
        <v>1982</v>
      </c>
      <c r="H465" s="832" t="s">
        <v>587</v>
      </c>
      <c r="I465" s="832" t="s">
        <v>2594</v>
      </c>
      <c r="J465" s="832" t="s">
        <v>2595</v>
      </c>
      <c r="K465" s="832" t="s">
        <v>2596</v>
      </c>
      <c r="L465" s="835">
        <v>49.38</v>
      </c>
      <c r="M465" s="835">
        <v>49.38</v>
      </c>
      <c r="N465" s="832">
        <v>1</v>
      </c>
      <c r="O465" s="836">
        <v>1</v>
      </c>
      <c r="P465" s="835">
        <v>49.38</v>
      </c>
      <c r="Q465" s="837">
        <v>1</v>
      </c>
      <c r="R465" s="832">
        <v>1</v>
      </c>
      <c r="S465" s="837">
        <v>1</v>
      </c>
      <c r="T465" s="836">
        <v>1</v>
      </c>
      <c r="U465" s="838">
        <v>1</v>
      </c>
    </row>
    <row r="466" spans="1:21" ht="14.4" customHeight="1" x14ac:dyDescent="0.3">
      <c r="A466" s="831">
        <v>50</v>
      </c>
      <c r="B466" s="832" t="s">
        <v>1928</v>
      </c>
      <c r="C466" s="832" t="s">
        <v>1933</v>
      </c>
      <c r="D466" s="833" t="s">
        <v>2996</v>
      </c>
      <c r="E466" s="834" t="s">
        <v>1946</v>
      </c>
      <c r="F466" s="832" t="s">
        <v>1929</v>
      </c>
      <c r="G466" s="832" t="s">
        <v>1982</v>
      </c>
      <c r="H466" s="832" t="s">
        <v>587</v>
      </c>
      <c r="I466" s="832" t="s">
        <v>1983</v>
      </c>
      <c r="J466" s="832" t="s">
        <v>1129</v>
      </c>
      <c r="K466" s="832" t="s">
        <v>1984</v>
      </c>
      <c r="L466" s="835">
        <v>98.75</v>
      </c>
      <c r="M466" s="835">
        <v>197.5</v>
      </c>
      <c r="N466" s="832">
        <v>2</v>
      </c>
      <c r="O466" s="836">
        <v>1</v>
      </c>
      <c r="P466" s="835">
        <v>197.5</v>
      </c>
      <c r="Q466" s="837">
        <v>1</v>
      </c>
      <c r="R466" s="832">
        <v>2</v>
      </c>
      <c r="S466" s="837">
        <v>1</v>
      </c>
      <c r="T466" s="836">
        <v>1</v>
      </c>
      <c r="U466" s="838">
        <v>1</v>
      </c>
    </row>
    <row r="467" spans="1:21" ht="14.4" customHeight="1" x14ac:dyDescent="0.3">
      <c r="A467" s="831">
        <v>50</v>
      </c>
      <c r="B467" s="832" t="s">
        <v>1928</v>
      </c>
      <c r="C467" s="832" t="s">
        <v>1933</v>
      </c>
      <c r="D467" s="833" t="s">
        <v>2996</v>
      </c>
      <c r="E467" s="834" t="s">
        <v>1946</v>
      </c>
      <c r="F467" s="832" t="s">
        <v>1929</v>
      </c>
      <c r="G467" s="832" t="s">
        <v>2597</v>
      </c>
      <c r="H467" s="832" t="s">
        <v>587</v>
      </c>
      <c r="I467" s="832" t="s">
        <v>2598</v>
      </c>
      <c r="J467" s="832" t="s">
        <v>2599</v>
      </c>
      <c r="K467" s="832" t="s">
        <v>2600</v>
      </c>
      <c r="L467" s="835">
        <v>0</v>
      </c>
      <c r="M467" s="835">
        <v>0</v>
      </c>
      <c r="N467" s="832">
        <v>2</v>
      </c>
      <c r="O467" s="836">
        <v>2</v>
      </c>
      <c r="P467" s="835"/>
      <c r="Q467" s="837"/>
      <c r="R467" s="832"/>
      <c r="S467" s="837">
        <v>0</v>
      </c>
      <c r="T467" s="836"/>
      <c r="U467" s="838">
        <v>0</v>
      </c>
    </row>
    <row r="468" spans="1:21" ht="14.4" customHeight="1" x14ac:dyDescent="0.3">
      <c r="A468" s="831">
        <v>50</v>
      </c>
      <c r="B468" s="832" t="s">
        <v>1928</v>
      </c>
      <c r="C468" s="832" t="s">
        <v>1933</v>
      </c>
      <c r="D468" s="833" t="s">
        <v>2996</v>
      </c>
      <c r="E468" s="834" t="s">
        <v>1946</v>
      </c>
      <c r="F468" s="832" t="s">
        <v>1929</v>
      </c>
      <c r="G468" s="832" t="s">
        <v>1962</v>
      </c>
      <c r="H468" s="832" t="s">
        <v>624</v>
      </c>
      <c r="I468" s="832" t="s">
        <v>1557</v>
      </c>
      <c r="J468" s="832" t="s">
        <v>1558</v>
      </c>
      <c r="K468" s="832" t="s">
        <v>1559</v>
      </c>
      <c r="L468" s="835">
        <v>93.43</v>
      </c>
      <c r="M468" s="835">
        <v>93.43</v>
      </c>
      <c r="N468" s="832">
        <v>1</v>
      </c>
      <c r="O468" s="836">
        <v>0.5</v>
      </c>
      <c r="P468" s="835"/>
      <c r="Q468" s="837">
        <v>0</v>
      </c>
      <c r="R468" s="832"/>
      <c r="S468" s="837">
        <v>0</v>
      </c>
      <c r="T468" s="836"/>
      <c r="U468" s="838">
        <v>0</v>
      </c>
    </row>
    <row r="469" spans="1:21" ht="14.4" customHeight="1" x14ac:dyDescent="0.3">
      <c r="A469" s="831">
        <v>50</v>
      </c>
      <c r="B469" s="832" t="s">
        <v>1928</v>
      </c>
      <c r="C469" s="832" t="s">
        <v>1933</v>
      </c>
      <c r="D469" s="833" t="s">
        <v>2996</v>
      </c>
      <c r="E469" s="834" t="s">
        <v>1946</v>
      </c>
      <c r="F469" s="832" t="s">
        <v>1929</v>
      </c>
      <c r="G469" s="832" t="s">
        <v>1962</v>
      </c>
      <c r="H469" s="832" t="s">
        <v>624</v>
      </c>
      <c r="I469" s="832" t="s">
        <v>1560</v>
      </c>
      <c r="J469" s="832" t="s">
        <v>1558</v>
      </c>
      <c r="K469" s="832" t="s">
        <v>1561</v>
      </c>
      <c r="L469" s="835">
        <v>186.87</v>
      </c>
      <c r="M469" s="835">
        <v>934.35</v>
      </c>
      <c r="N469" s="832">
        <v>5</v>
      </c>
      <c r="O469" s="836">
        <v>2.5</v>
      </c>
      <c r="P469" s="835">
        <v>373.74</v>
      </c>
      <c r="Q469" s="837">
        <v>0.4</v>
      </c>
      <c r="R469" s="832">
        <v>2</v>
      </c>
      <c r="S469" s="837">
        <v>0.4</v>
      </c>
      <c r="T469" s="836">
        <v>1</v>
      </c>
      <c r="U469" s="838">
        <v>0.4</v>
      </c>
    </row>
    <row r="470" spans="1:21" ht="14.4" customHeight="1" x14ac:dyDescent="0.3">
      <c r="A470" s="831">
        <v>50</v>
      </c>
      <c r="B470" s="832" t="s">
        <v>1928</v>
      </c>
      <c r="C470" s="832" t="s">
        <v>1933</v>
      </c>
      <c r="D470" s="833" t="s">
        <v>2996</v>
      </c>
      <c r="E470" s="834" t="s">
        <v>1946</v>
      </c>
      <c r="F470" s="832" t="s">
        <v>1929</v>
      </c>
      <c r="G470" s="832" t="s">
        <v>2296</v>
      </c>
      <c r="H470" s="832" t="s">
        <v>587</v>
      </c>
      <c r="I470" s="832" t="s">
        <v>2297</v>
      </c>
      <c r="J470" s="832" t="s">
        <v>2298</v>
      </c>
      <c r="K470" s="832" t="s">
        <v>2299</v>
      </c>
      <c r="L470" s="835">
        <v>73.989999999999995</v>
      </c>
      <c r="M470" s="835">
        <v>369.94999999999993</v>
      </c>
      <c r="N470" s="832">
        <v>5</v>
      </c>
      <c r="O470" s="836">
        <v>1.5</v>
      </c>
      <c r="P470" s="835">
        <v>369.94999999999993</v>
      </c>
      <c r="Q470" s="837">
        <v>1</v>
      </c>
      <c r="R470" s="832">
        <v>5</v>
      </c>
      <c r="S470" s="837">
        <v>1</v>
      </c>
      <c r="T470" s="836">
        <v>1.5</v>
      </c>
      <c r="U470" s="838">
        <v>1</v>
      </c>
    </row>
    <row r="471" spans="1:21" ht="14.4" customHeight="1" x14ac:dyDescent="0.3">
      <c r="A471" s="831">
        <v>50</v>
      </c>
      <c r="B471" s="832" t="s">
        <v>1928</v>
      </c>
      <c r="C471" s="832" t="s">
        <v>1933</v>
      </c>
      <c r="D471" s="833" t="s">
        <v>2996</v>
      </c>
      <c r="E471" s="834" t="s">
        <v>1946</v>
      </c>
      <c r="F471" s="832" t="s">
        <v>1929</v>
      </c>
      <c r="G471" s="832" t="s">
        <v>2181</v>
      </c>
      <c r="H471" s="832" t="s">
        <v>587</v>
      </c>
      <c r="I471" s="832" t="s">
        <v>2182</v>
      </c>
      <c r="J471" s="832" t="s">
        <v>712</v>
      </c>
      <c r="K471" s="832" t="s">
        <v>2183</v>
      </c>
      <c r="L471" s="835">
        <v>231.16</v>
      </c>
      <c r="M471" s="835">
        <v>1618.12</v>
      </c>
      <c r="N471" s="832">
        <v>7</v>
      </c>
      <c r="O471" s="836">
        <v>2.5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" customHeight="1" x14ac:dyDescent="0.3">
      <c r="A472" s="831">
        <v>50</v>
      </c>
      <c r="B472" s="832" t="s">
        <v>1928</v>
      </c>
      <c r="C472" s="832" t="s">
        <v>1933</v>
      </c>
      <c r="D472" s="833" t="s">
        <v>2996</v>
      </c>
      <c r="E472" s="834" t="s">
        <v>1946</v>
      </c>
      <c r="F472" s="832" t="s">
        <v>1929</v>
      </c>
      <c r="G472" s="832" t="s">
        <v>2181</v>
      </c>
      <c r="H472" s="832" t="s">
        <v>587</v>
      </c>
      <c r="I472" s="832" t="s">
        <v>2184</v>
      </c>
      <c r="J472" s="832" t="s">
        <v>712</v>
      </c>
      <c r="K472" s="832" t="s">
        <v>2185</v>
      </c>
      <c r="L472" s="835">
        <v>577.88</v>
      </c>
      <c r="M472" s="835">
        <v>1155.76</v>
      </c>
      <c r="N472" s="832">
        <v>2</v>
      </c>
      <c r="O472" s="836">
        <v>0.5</v>
      </c>
      <c r="P472" s="835">
        <v>1155.76</v>
      </c>
      <c r="Q472" s="837">
        <v>1</v>
      </c>
      <c r="R472" s="832">
        <v>2</v>
      </c>
      <c r="S472" s="837">
        <v>1</v>
      </c>
      <c r="T472" s="836">
        <v>0.5</v>
      </c>
      <c r="U472" s="838">
        <v>1</v>
      </c>
    </row>
    <row r="473" spans="1:21" ht="14.4" customHeight="1" x14ac:dyDescent="0.3">
      <c r="A473" s="831">
        <v>50</v>
      </c>
      <c r="B473" s="832" t="s">
        <v>1928</v>
      </c>
      <c r="C473" s="832" t="s">
        <v>1933</v>
      </c>
      <c r="D473" s="833" t="s">
        <v>2996</v>
      </c>
      <c r="E473" s="834" t="s">
        <v>1946</v>
      </c>
      <c r="F473" s="832" t="s">
        <v>1929</v>
      </c>
      <c r="G473" s="832" t="s">
        <v>1963</v>
      </c>
      <c r="H473" s="832" t="s">
        <v>587</v>
      </c>
      <c r="I473" s="832" t="s">
        <v>2098</v>
      </c>
      <c r="J473" s="832" t="s">
        <v>1965</v>
      </c>
      <c r="K473" s="832" t="s">
        <v>2099</v>
      </c>
      <c r="L473" s="835">
        <v>35.18</v>
      </c>
      <c r="M473" s="835">
        <v>140.72</v>
      </c>
      <c r="N473" s="832">
        <v>4</v>
      </c>
      <c r="O473" s="836">
        <v>1</v>
      </c>
      <c r="P473" s="835">
        <v>140.72</v>
      </c>
      <c r="Q473" s="837">
        <v>1</v>
      </c>
      <c r="R473" s="832">
        <v>4</v>
      </c>
      <c r="S473" s="837">
        <v>1</v>
      </c>
      <c r="T473" s="836">
        <v>1</v>
      </c>
      <c r="U473" s="838">
        <v>1</v>
      </c>
    </row>
    <row r="474" spans="1:21" ht="14.4" customHeight="1" x14ac:dyDescent="0.3">
      <c r="A474" s="831">
        <v>50</v>
      </c>
      <c r="B474" s="832" t="s">
        <v>1928</v>
      </c>
      <c r="C474" s="832" t="s">
        <v>1933</v>
      </c>
      <c r="D474" s="833" t="s">
        <v>2996</v>
      </c>
      <c r="E474" s="834" t="s">
        <v>1946</v>
      </c>
      <c r="F474" s="832" t="s">
        <v>1929</v>
      </c>
      <c r="G474" s="832" t="s">
        <v>1963</v>
      </c>
      <c r="H474" s="832" t="s">
        <v>587</v>
      </c>
      <c r="I474" s="832" t="s">
        <v>2601</v>
      </c>
      <c r="J474" s="832" t="s">
        <v>2078</v>
      </c>
      <c r="K474" s="832" t="s">
        <v>2602</v>
      </c>
      <c r="L474" s="835">
        <v>58.63</v>
      </c>
      <c r="M474" s="835">
        <v>1641.6400000000003</v>
      </c>
      <c r="N474" s="832">
        <v>28</v>
      </c>
      <c r="O474" s="836">
        <v>12.5</v>
      </c>
      <c r="P474" s="835">
        <v>527.67000000000007</v>
      </c>
      <c r="Q474" s="837">
        <v>0.3214285714285714</v>
      </c>
      <c r="R474" s="832">
        <v>9</v>
      </c>
      <c r="S474" s="837">
        <v>0.32142857142857145</v>
      </c>
      <c r="T474" s="836">
        <v>6</v>
      </c>
      <c r="U474" s="838">
        <v>0.48</v>
      </c>
    </row>
    <row r="475" spans="1:21" ht="14.4" customHeight="1" x14ac:dyDescent="0.3">
      <c r="A475" s="831">
        <v>50</v>
      </c>
      <c r="B475" s="832" t="s">
        <v>1928</v>
      </c>
      <c r="C475" s="832" t="s">
        <v>1933</v>
      </c>
      <c r="D475" s="833" t="s">
        <v>2996</v>
      </c>
      <c r="E475" s="834" t="s">
        <v>1946</v>
      </c>
      <c r="F475" s="832" t="s">
        <v>1929</v>
      </c>
      <c r="G475" s="832" t="s">
        <v>1963</v>
      </c>
      <c r="H475" s="832" t="s">
        <v>587</v>
      </c>
      <c r="I475" s="832" t="s">
        <v>1964</v>
      </c>
      <c r="J475" s="832" t="s">
        <v>1965</v>
      </c>
      <c r="K475" s="832" t="s">
        <v>1966</v>
      </c>
      <c r="L475" s="835">
        <v>11.73</v>
      </c>
      <c r="M475" s="835">
        <v>23.46</v>
      </c>
      <c r="N475" s="832">
        <v>2</v>
      </c>
      <c r="O475" s="836">
        <v>1</v>
      </c>
      <c r="P475" s="835">
        <v>11.73</v>
      </c>
      <c r="Q475" s="837">
        <v>0.5</v>
      </c>
      <c r="R475" s="832">
        <v>1</v>
      </c>
      <c r="S475" s="837">
        <v>0.5</v>
      </c>
      <c r="T475" s="836">
        <v>0.5</v>
      </c>
      <c r="U475" s="838">
        <v>0.5</v>
      </c>
    </row>
    <row r="476" spans="1:21" ht="14.4" customHeight="1" x14ac:dyDescent="0.3">
      <c r="A476" s="831">
        <v>50</v>
      </c>
      <c r="B476" s="832" t="s">
        <v>1928</v>
      </c>
      <c r="C476" s="832" t="s">
        <v>1933</v>
      </c>
      <c r="D476" s="833" t="s">
        <v>2996</v>
      </c>
      <c r="E476" s="834" t="s">
        <v>1946</v>
      </c>
      <c r="F476" s="832" t="s">
        <v>1929</v>
      </c>
      <c r="G476" s="832" t="s">
        <v>1963</v>
      </c>
      <c r="H476" s="832" t="s">
        <v>587</v>
      </c>
      <c r="I476" s="832" t="s">
        <v>2077</v>
      </c>
      <c r="J476" s="832" t="s">
        <v>2078</v>
      </c>
      <c r="K476" s="832" t="s">
        <v>2079</v>
      </c>
      <c r="L476" s="835">
        <v>11.73</v>
      </c>
      <c r="M476" s="835">
        <v>11.73</v>
      </c>
      <c r="N476" s="832">
        <v>1</v>
      </c>
      <c r="O476" s="836">
        <v>1</v>
      </c>
      <c r="P476" s="835">
        <v>11.73</v>
      </c>
      <c r="Q476" s="837">
        <v>1</v>
      </c>
      <c r="R476" s="832">
        <v>1</v>
      </c>
      <c r="S476" s="837">
        <v>1</v>
      </c>
      <c r="T476" s="836">
        <v>1</v>
      </c>
      <c r="U476" s="838">
        <v>1</v>
      </c>
    </row>
    <row r="477" spans="1:21" ht="14.4" customHeight="1" x14ac:dyDescent="0.3">
      <c r="A477" s="831">
        <v>50</v>
      </c>
      <c r="B477" s="832" t="s">
        <v>1928</v>
      </c>
      <c r="C477" s="832" t="s">
        <v>1933</v>
      </c>
      <c r="D477" s="833" t="s">
        <v>2996</v>
      </c>
      <c r="E477" s="834" t="s">
        <v>1946</v>
      </c>
      <c r="F477" s="832" t="s">
        <v>1929</v>
      </c>
      <c r="G477" s="832" t="s">
        <v>1963</v>
      </c>
      <c r="H477" s="832" t="s">
        <v>587</v>
      </c>
      <c r="I477" s="832" t="s">
        <v>2603</v>
      </c>
      <c r="J477" s="832" t="s">
        <v>2022</v>
      </c>
      <c r="K477" s="832" t="s">
        <v>2604</v>
      </c>
      <c r="L477" s="835">
        <v>58.62</v>
      </c>
      <c r="M477" s="835">
        <v>234.48</v>
      </c>
      <c r="N477" s="832">
        <v>4</v>
      </c>
      <c r="O477" s="836">
        <v>2</v>
      </c>
      <c r="P477" s="835">
        <v>175.85999999999999</v>
      </c>
      <c r="Q477" s="837">
        <v>0.75</v>
      </c>
      <c r="R477" s="832">
        <v>3</v>
      </c>
      <c r="S477" s="837">
        <v>0.75</v>
      </c>
      <c r="T477" s="836">
        <v>1.5</v>
      </c>
      <c r="U477" s="838">
        <v>0.75</v>
      </c>
    </row>
    <row r="478" spans="1:21" ht="14.4" customHeight="1" x14ac:dyDescent="0.3">
      <c r="A478" s="831">
        <v>50</v>
      </c>
      <c r="B478" s="832" t="s">
        <v>1928</v>
      </c>
      <c r="C478" s="832" t="s">
        <v>1933</v>
      </c>
      <c r="D478" s="833" t="s">
        <v>2996</v>
      </c>
      <c r="E478" s="834" t="s">
        <v>1946</v>
      </c>
      <c r="F478" s="832" t="s">
        <v>1929</v>
      </c>
      <c r="G478" s="832" t="s">
        <v>2605</v>
      </c>
      <c r="H478" s="832" t="s">
        <v>587</v>
      </c>
      <c r="I478" s="832" t="s">
        <v>2606</v>
      </c>
      <c r="J478" s="832" t="s">
        <v>1234</v>
      </c>
      <c r="K478" s="832" t="s">
        <v>2607</v>
      </c>
      <c r="L478" s="835">
        <v>0</v>
      </c>
      <c r="M478" s="835">
        <v>0</v>
      </c>
      <c r="N478" s="832">
        <v>4</v>
      </c>
      <c r="O478" s="836">
        <v>1</v>
      </c>
      <c r="P478" s="835"/>
      <c r="Q478" s="837"/>
      <c r="R478" s="832"/>
      <c r="S478" s="837">
        <v>0</v>
      </c>
      <c r="T478" s="836"/>
      <c r="U478" s="838">
        <v>0</v>
      </c>
    </row>
    <row r="479" spans="1:21" ht="14.4" customHeight="1" x14ac:dyDescent="0.3">
      <c r="A479" s="831">
        <v>50</v>
      </c>
      <c r="B479" s="832" t="s">
        <v>1928</v>
      </c>
      <c r="C479" s="832" t="s">
        <v>1933</v>
      </c>
      <c r="D479" s="833" t="s">
        <v>2996</v>
      </c>
      <c r="E479" s="834" t="s">
        <v>1946</v>
      </c>
      <c r="F479" s="832" t="s">
        <v>1929</v>
      </c>
      <c r="G479" s="832" t="s">
        <v>2392</v>
      </c>
      <c r="H479" s="832" t="s">
        <v>624</v>
      </c>
      <c r="I479" s="832" t="s">
        <v>2393</v>
      </c>
      <c r="J479" s="832" t="s">
        <v>1906</v>
      </c>
      <c r="K479" s="832" t="s">
        <v>2394</v>
      </c>
      <c r="L479" s="835">
        <v>176.32</v>
      </c>
      <c r="M479" s="835">
        <v>176.32</v>
      </c>
      <c r="N479" s="832">
        <v>1</v>
      </c>
      <c r="O479" s="836">
        <v>1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50</v>
      </c>
      <c r="B480" s="832" t="s">
        <v>1928</v>
      </c>
      <c r="C480" s="832" t="s">
        <v>1933</v>
      </c>
      <c r="D480" s="833" t="s">
        <v>2996</v>
      </c>
      <c r="E480" s="834" t="s">
        <v>1946</v>
      </c>
      <c r="F480" s="832" t="s">
        <v>1929</v>
      </c>
      <c r="G480" s="832" t="s">
        <v>2608</v>
      </c>
      <c r="H480" s="832" t="s">
        <v>587</v>
      </c>
      <c r="I480" s="832" t="s">
        <v>2609</v>
      </c>
      <c r="J480" s="832" t="s">
        <v>2610</v>
      </c>
      <c r="K480" s="832" t="s">
        <v>2611</v>
      </c>
      <c r="L480" s="835">
        <v>2666.33</v>
      </c>
      <c r="M480" s="835">
        <v>5332.66</v>
      </c>
      <c r="N480" s="832">
        <v>2</v>
      </c>
      <c r="O480" s="836">
        <v>2</v>
      </c>
      <c r="P480" s="835"/>
      <c r="Q480" s="837">
        <v>0</v>
      </c>
      <c r="R480" s="832"/>
      <c r="S480" s="837">
        <v>0</v>
      </c>
      <c r="T480" s="836"/>
      <c r="U480" s="838">
        <v>0</v>
      </c>
    </row>
    <row r="481" spans="1:21" ht="14.4" customHeight="1" x14ac:dyDescent="0.3">
      <c r="A481" s="831">
        <v>50</v>
      </c>
      <c r="B481" s="832" t="s">
        <v>1928</v>
      </c>
      <c r="C481" s="832" t="s">
        <v>1933</v>
      </c>
      <c r="D481" s="833" t="s">
        <v>2996</v>
      </c>
      <c r="E481" s="834" t="s">
        <v>1946</v>
      </c>
      <c r="F481" s="832" t="s">
        <v>1929</v>
      </c>
      <c r="G481" s="832" t="s">
        <v>1992</v>
      </c>
      <c r="H481" s="832" t="s">
        <v>624</v>
      </c>
      <c r="I481" s="832" t="s">
        <v>1661</v>
      </c>
      <c r="J481" s="832" t="s">
        <v>902</v>
      </c>
      <c r="K481" s="832" t="s">
        <v>1662</v>
      </c>
      <c r="L481" s="835">
        <v>39.549999999999997</v>
      </c>
      <c r="M481" s="835">
        <v>158.19999999999999</v>
      </c>
      <c r="N481" s="832">
        <v>4</v>
      </c>
      <c r="O481" s="836">
        <v>1</v>
      </c>
      <c r="P481" s="835">
        <v>79.099999999999994</v>
      </c>
      <c r="Q481" s="837">
        <v>0.5</v>
      </c>
      <c r="R481" s="832">
        <v>2</v>
      </c>
      <c r="S481" s="837">
        <v>0.5</v>
      </c>
      <c r="T481" s="836">
        <v>0.5</v>
      </c>
      <c r="U481" s="838">
        <v>0.5</v>
      </c>
    </row>
    <row r="482" spans="1:21" ht="14.4" customHeight="1" x14ac:dyDescent="0.3">
      <c r="A482" s="831">
        <v>50</v>
      </c>
      <c r="B482" s="832" t="s">
        <v>1928</v>
      </c>
      <c r="C482" s="832" t="s">
        <v>1933</v>
      </c>
      <c r="D482" s="833" t="s">
        <v>2996</v>
      </c>
      <c r="E482" s="834" t="s">
        <v>1946</v>
      </c>
      <c r="F482" s="832" t="s">
        <v>1929</v>
      </c>
      <c r="G482" s="832" t="s">
        <v>1992</v>
      </c>
      <c r="H482" s="832" t="s">
        <v>624</v>
      </c>
      <c r="I482" s="832" t="s">
        <v>2186</v>
      </c>
      <c r="J482" s="832" t="s">
        <v>902</v>
      </c>
      <c r="K482" s="832" t="s">
        <v>2187</v>
      </c>
      <c r="L482" s="835">
        <v>118.65</v>
      </c>
      <c r="M482" s="835">
        <v>237.3</v>
      </c>
      <c r="N482" s="832">
        <v>2</v>
      </c>
      <c r="O482" s="836">
        <v>2</v>
      </c>
      <c r="P482" s="835">
        <v>118.65</v>
      </c>
      <c r="Q482" s="837">
        <v>0.5</v>
      </c>
      <c r="R482" s="832">
        <v>1</v>
      </c>
      <c r="S482" s="837">
        <v>0.5</v>
      </c>
      <c r="T482" s="836">
        <v>1</v>
      </c>
      <c r="U482" s="838">
        <v>0.5</v>
      </c>
    </row>
    <row r="483" spans="1:21" ht="14.4" customHeight="1" x14ac:dyDescent="0.3">
      <c r="A483" s="831">
        <v>50</v>
      </c>
      <c r="B483" s="832" t="s">
        <v>1928</v>
      </c>
      <c r="C483" s="832" t="s">
        <v>1933</v>
      </c>
      <c r="D483" s="833" t="s">
        <v>2996</v>
      </c>
      <c r="E483" s="834" t="s">
        <v>1946</v>
      </c>
      <c r="F483" s="832" t="s">
        <v>1929</v>
      </c>
      <c r="G483" s="832" t="s">
        <v>2612</v>
      </c>
      <c r="H483" s="832" t="s">
        <v>587</v>
      </c>
      <c r="I483" s="832" t="s">
        <v>2613</v>
      </c>
      <c r="J483" s="832" t="s">
        <v>2614</v>
      </c>
      <c r="K483" s="832" t="s">
        <v>2615</v>
      </c>
      <c r="L483" s="835">
        <v>0</v>
      </c>
      <c r="M483" s="835">
        <v>0</v>
      </c>
      <c r="N483" s="832">
        <v>1</v>
      </c>
      <c r="O483" s="836">
        <v>1</v>
      </c>
      <c r="P483" s="835">
        <v>0</v>
      </c>
      <c r="Q483" s="837"/>
      <c r="R483" s="832">
        <v>1</v>
      </c>
      <c r="S483" s="837">
        <v>1</v>
      </c>
      <c r="T483" s="836">
        <v>1</v>
      </c>
      <c r="U483" s="838">
        <v>1</v>
      </c>
    </row>
    <row r="484" spans="1:21" ht="14.4" customHeight="1" x14ac:dyDescent="0.3">
      <c r="A484" s="831">
        <v>50</v>
      </c>
      <c r="B484" s="832" t="s">
        <v>1928</v>
      </c>
      <c r="C484" s="832" t="s">
        <v>1933</v>
      </c>
      <c r="D484" s="833" t="s">
        <v>2996</v>
      </c>
      <c r="E484" s="834" t="s">
        <v>1946</v>
      </c>
      <c r="F484" s="832" t="s">
        <v>1929</v>
      </c>
      <c r="G484" s="832" t="s">
        <v>2616</v>
      </c>
      <c r="H484" s="832" t="s">
        <v>587</v>
      </c>
      <c r="I484" s="832" t="s">
        <v>2617</v>
      </c>
      <c r="J484" s="832" t="s">
        <v>2618</v>
      </c>
      <c r="K484" s="832" t="s">
        <v>2619</v>
      </c>
      <c r="L484" s="835">
        <v>161.4</v>
      </c>
      <c r="M484" s="835">
        <v>161.4</v>
      </c>
      <c r="N484" s="832">
        <v>1</v>
      </c>
      <c r="O484" s="836">
        <v>0.5</v>
      </c>
      <c r="P484" s="835">
        <v>161.4</v>
      </c>
      <c r="Q484" s="837">
        <v>1</v>
      </c>
      <c r="R484" s="832">
        <v>1</v>
      </c>
      <c r="S484" s="837">
        <v>1</v>
      </c>
      <c r="T484" s="836">
        <v>0.5</v>
      </c>
      <c r="U484" s="838">
        <v>1</v>
      </c>
    </row>
    <row r="485" spans="1:21" ht="14.4" customHeight="1" x14ac:dyDescent="0.3">
      <c r="A485" s="831">
        <v>50</v>
      </c>
      <c r="B485" s="832" t="s">
        <v>1928</v>
      </c>
      <c r="C485" s="832" t="s">
        <v>1933</v>
      </c>
      <c r="D485" s="833" t="s">
        <v>2996</v>
      </c>
      <c r="E485" s="834" t="s">
        <v>1946</v>
      </c>
      <c r="F485" s="832" t="s">
        <v>1929</v>
      </c>
      <c r="G485" s="832" t="s">
        <v>2024</v>
      </c>
      <c r="H485" s="832" t="s">
        <v>587</v>
      </c>
      <c r="I485" s="832" t="s">
        <v>2620</v>
      </c>
      <c r="J485" s="832" t="s">
        <v>2621</v>
      </c>
      <c r="K485" s="832" t="s">
        <v>2357</v>
      </c>
      <c r="L485" s="835">
        <v>43.21</v>
      </c>
      <c r="M485" s="835">
        <v>129.63</v>
      </c>
      <c r="N485" s="832">
        <v>3</v>
      </c>
      <c r="O485" s="836">
        <v>0.5</v>
      </c>
      <c r="P485" s="835"/>
      <c r="Q485" s="837">
        <v>0</v>
      </c>
      <c r="R485" s="832"/>
      <c r="S485" s="837">
        <v>0</v>
      </c>
      <c r="T485" s="836"/>
      <c r="U485" s="838">
        <v>0</v>
      </c>
    </row>
    <row r="486" spans="1:21" ht="14.4" customHeight="1" x14ac:dyDescent="0.3">
      <c r="A486" s="831">
        <v>50</v>
      </c>
      <c r="B486" s="832" t="s">
        <v>1928</v>
      </c>
      <c r="C486" s="832" t="s">
        <v>1933</v>
      </c>
      <c r="D486" s="833" t="s">
        <v>2996</v>
      </c>
      <c r="E486" s="834" t="s">
        <v>1946</v>
      </c>
      <c r="F486" s="832" t="s">
        <v>1929</v>
      </c>
      <c r="G486" s="832" t="s">
        <v>2024</v>
      </c>
      <c r="H486" s="832" t="s">
        <v>587</v>
      </c>
      <c r="I486" s="832" t="s">
        <v>2025</v>
      </c>
      <c r="J486" s="832" t="s">
        <v>982</v>
      </c>
      <c r="K486" s="832" t="s">
        <v>1531</v>
      </c>
      <c r="L486" s="835">
        <v>86.41</v>
      </c>
      <c r="M486" s="835">
        <v>259.23</v>
      </c>
      <c r="N486" s="832">
        <v>3</v>
      </c>
      <c r="O486" s="836">
        <v>1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50</v>
      </c>
      <c r="B487" s="832" t="s">
        <v>1928</v>
      </c>
      <c r="C487" s="832" t="s">
        <v>1933</v>
      </c>
      <c r="D487" s="833" t="s">
        <v>2996</v>
      </c>
      <c r="E487" s="834" t="s">
        <v>1946</v>
      </c>
      <c r="F487" s="832" t="s">
        <v>1929</v>
      </c>
      <c r="G487" s="832" t="s">
        <v>2191</v>
      </c>
      <c r="H487" s="832" t="s">
        <v>624</v>
      </c>
      <c r="I487" s="832" t="s">
        <v>2192</v>
      </c>
      <c r="J487" s="832" t="s">
        <v>2193</v>
      </c>
      <c r="K487" s="832" t="s">
        <v>2194</v>
      </c>
      <c r="L487" s="835">
        <v>32.869999999999997</v>
      </c>
      <c r="M487" s="835">
        <v>98.609999999999985</v>
      </c>
      <c r="N487" s="832">
        <v>3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50</v>
      </c>
      <c r="B488" s="832" t="s">
        <v>1928</v>
      </c>
      <c r="C488" s="832" t="s">
        <v>1933</v>
      </c>
      <c r="D488" s="833" t="s">
        <v>2996</v>
      </c>
      <c r="E488" s="834" t="s">
        <v>1946</v>
      </c>
      <c r="F488" s="832" t="s">
        <v>1929</v>
      </c>
      <c r="G488" s="832" t="s">
        <v>2026</v>
      </c>
      <c r="H488" s="832" t="s">
        <v>624</v>
      </c>
      <c r="I488" s="832" t="s">
        <v>1596</v>
      </c>
      <c r="J488" s="832" t="s">
        <v>1597</v>
      </c>
      <c r="K488" s="832" t="s">
        <v>1598</v>
      </c>
      <c r="L488" s="835">
        <v>38.04</v>
      </c>
      <c r="M488" s="835">
        <v>38.04</v>
      </c>
      <c r="N488" s="832">
        <v>1</v>
      </c>
      <c r="O488" s="836">
        <v>0.5</v>
      </c>
      <c r="P488" s="835">
        <v>38.04</v>
      </c>
      <c r="Q488" s="837">
        <v>1</v>
      </c>
      <c r="R488" s="832">
        <v>1</v>
      </c>
      <c r="S488" s="837">
        <v>1</v>
      </c>
      <c r="T488" s="836">
        <v>0.5</v>
      </c>
      <c r="U488" s="838">
        <v>1</v>
      </c>
    </row>
    <row r="489" spans="1:21" ht="14.4" customHeight="1" x14ac:dyDescent="0.3">
      <c r="A489" s="831">
        <v>50</v>
      </c>
      <c r="B489" s="832" t="s">
        <v>1928</v>
      </c>
      <c r="C489" s="832" t="s">
        <v>1933</v>
      </c>
      <c r="D489" s="833" t="s">
        <v>2996</v>
      </c>
      <c r="E489" s="834" t="s">
        <v>1946</v>
      </c>
      <c r="F489" s="832" t="s">
        <v>1929</v>
      </c>
      <c r="G489" s="832" t="s">
        <v>2026</v>
      </c>
      <c r="H489" s="832" t="s">
        <v>624</v>
      </c>
      <c r="I489" s="832" t="s">
        <v>1601</v>
      </c>
      <c r="J489" s="832" t="s">
        <v>1602</v>
      </c>
      <c r="K489" s="832" t="s">
        <v>1603</v>
      </c>
      <c r="L489" s="835">
        <v>234.07</v>
      </c>
      <c r="M489" s="835">
        <v>1404.42</v>
      </c>
      <c r="N489" s="832">
        <v>6</v>
      </c>
      <c r="O489" s="836">
        <v>3.5</v>
      </c>
      <c r="P489" s="835">
        <v>702.21</v>
      </c>
      <c r="Q489" s="837">
        <v>0.5</v>
      </c>
      <c r="R489" s="832">
        <v>3</v>
      </c>
      <c r="S489" s="837">
        <v>0.5</v>
      </c>
      <c r="T489" s="836">
        <v>2</v>
      </c>
      <c r="U489" s="838">
        <v>0.5714285714285714</v>
      </c>
    </row>
    <row r="490" spans="1:21" ht="14.4" customHeight="1" x14ac:dyDescent="0.3">
      <c r="A490" s="831">
        <v>50</v>
      </c>
      <c r="B490" s="832" t="s">
        <v>1928</v>
      </c>
      <c r="C490" s="832" t="s">
        <v>1933</v>
      </c>
      <c r="D490" s="833" t="s">
        <v>2996</v>
      </c>
      <c r="E490" s="834" t="s">
        <v>1946</v>
      </c>
      <c r="F490" s="832" t="s">
        <v>1929</v>
      </c>
      <c r="G490" s="832" t="s">
        <v>2026</v>
      </c>
      <c r="H490" s="832" t="s">
        <v>624</v>
      </c>
      <c r="I490" s="832" t="s">
        <v>2195</v>
      </c>
      <c r="J490" s="832" t="s">
        <v>1597</v>
      </c>
      <c r="K490" s="832" t="s">
        <v>2196</v>
      </c>
      <c r="L490" s="835">
        <v>117.03</v>
      </c>
      <c r="M490" s="835">
        <v>117.03</v>
      </c>
      <c r="N490" s="832">
        <v>1</v>
      </c>
      <c r="O490" s="836">
        <v>0.5</v>
      </c>
      <c r="P490" s="835">
        <v>117.03</v>
      </c>
      <c r="Q490" s="837">
        <v>1</v>
      </c>
      <c r="R490" s="832">
        <v>1</v>
      </c>
      <c r="S490" s="837">
        <v>1</v>
      </c>
      <c r="T490" s="836">
        <v>0.5</v>
      </c>
      <c r="U490" s="838">
        <v>1</v>
      </c>
    </row>
    <row r="491" spans="1:21" ht="14.4" customHeight="1" x14ac:dyDescent="0.3">
      <c r="A491" s="831">
        <v>50</v>
      </c>
      <c r="B491" s="832" t="s">
        <v>1928</v>
      </c>
      <c r="C491" s="832" t="s">
        <v>1933</v>
      </c>
      <c r="D491" s="833" t="s">
        <v>2996</v>
      </c>
      <c r="E491" s="834" t="s">
        <v>1946</v>
      </c>
      <c r="F491" s="832" t="s">
        <v>1929</v>
      </c>
      <c r="G491" s="832" t="s">
        <v>2026</v>
      </c>
      <c r="H491" s="832" t="s">
        <v>624</v>
      </c>
      <c r="I491" s="832" t="s">
        <v>1604</v>
      </c>
      <c r="J491" s="832" t="s">
        <v>1597</v>
      </c>
      <c r="K491" s="832" t="s">
        <v>1605</v>
      </c>
      <c r="L491" s="835">
        <v>17.559999999999999</v>
      </c>
      <c r="M491" s="835">
        <v>35.119999999999997</v>
      </c>
      <c r="N491" s="832">
        <v>2</v>
      </c>
      <c r="O491" s="836">
        <v>0.5</v>
      </c>
      <c r="P491" s="835"/>
      <c r="Q491" s="837">
        <v>0</v>
      </c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50</v>
      </c>
      <c r="B492" s="832" t="s">
        <v>1928</v>
      </c>
      <c r="C492" s="832" t="s">
        <v>1933</v>
      </c>
      <c r="D492" s="833" t="s">
        <v>2996</v>
      </c>
      <c r="E492" s="834" t="s">
        <v>1946</v>
      </c>
      <c r="F492" s="832" t="s">
        <v>1929</v>
      </c>
      <c r="G492" s="832" t="s">
        <v>2026</v>
      </c>
      <c r="H492" s="832" t="s">
        <v>624</v>
      </c>
      <c r="I492" s="832" t="s">
        <v>2622</v>
      </c>
      <c r="J492" s="832" t="s">
        <v>1597</v>
      </c>
      <c r="K492" s="832" t="s">
        <v>2623</v>
      </c>
      <c r="L492" s="835">
        <v>58.52</v>
      </c>
      <c r="M492" s="835">
        <v>58.52</v>
      </c>
      <c r="N492" s="832">
        <v>1</v>
      </c>
      <c r="O492" s="836">
        <v>0.5</v>
      </c>
      <c r="P492" s="835"/>
      <c r="Q492" s="837">
        <v>0</v>
      </c>
      <c r="R492" s="832"/>
      <c r="S492" s="837">
        <v>0</v>
      </c>
      <c r="T492" s="836"/>
      <c r="U492" s="838">
        <v>0</v>
      </c>
    </row>
    <row r="493" spans="1:21" ht="14.4" customHeight="1" x14ac:dyDescent="0.3">
      <c r="A493" s="831">
        <v>50</v>
      </c>
      <c r="B493" s="832" t="s">
        <v>1928</v>
      </c>
      <c r="C493" s="832" t="s">
        <v>1933</v>
      </c>
      <c r="D493" s="833" t="s">
        <v>2996</v>
      </c>
      <c r="E493" s="834" t="s">
        <v>1946</v>
      </c>
      <c r="F493" s="832" t="s">
        <v>1929</v>
      </c>
      <c r="G493" s="832" t="s">
        <v>2624</v>
      </c>
      <c r="H493" s="832" t="s">
        <v>587</v>
      </c>
      <c r="I493" s="832" t="s">
        <v>2625</v>
      </c>
      <c r="J493" s="832" t="s">
        <v>2626</v>
      </c>
      <c r="K493" s="832" t="s">
        <v>2627</v>
      </c>
      <c r="L493" s="835">
        <v>459.3</v>
      </c>
      <c r="M493" s="835">
        <v>459.3</v>
      </c>
      <c r="N493" s="832">
        <v>1</v>
      </c>
      <c r="O493" s="836">
        <v>0.5</v>
      </c>
      <c r="P493" s="835"/>
      <c r="Q493" s="837">
        <v>0</v>
      </c>
      <c r="R493" s="832"/>
      <c r="S493" s="837">
        <v>0</v>
      </c>
      <c r="T493" s="836"/>
      <c r="U493" s="838">
        <v>0</v>
      </c>
    </row>
    <row r="494" spans="1:21" ht="14.4" customHeight="1" x14ac:dyDescent="0.3">
      <c r="A494" s="831">
        <v>50</v>
      </c>
      <c r="B494" s="832" t="s">
        <v>1928</v>
      </c>
      <c r="C494" s="832" t="s">
        <v>1933</v>
      </c>
      <c r="D494" s="833" t="s">
        <v>2996</v>
      </c>
      <c r="E494" s="834" t="s">
        <v>1946</v>
      </c>
      <c r="F494" s="832" t="s">
        <v>1929</v>
      </c>
      <c r="G494" s="832" t="s">
        <v>2624</v>
      </c>
      <c r="H494" s="832" t="s">
        <v>587</v>
      </c>
      <c r="I494" s="832" t="s">
        <v>2628</v>
      </c>
      <c r="J494" s="832" t="s">
        <v>2629</v>
      </c>
      <c r="K494" s="832" t="s">
        <v>2630</v>
      </c>
      <c r="L494" s="835">
        <v>344.49</v>
      </c>
      <c r="M494" s="835">
        <v>344.49</v>
      </c>
      <c r="N494" s="832">
        <v>1</v>
      </c>
      <c r="O494" s="836">
        <v>0.5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50</v>
      </c>
      <c r="B495" s="832" t="s">
        <v>1928</v>
      </c>
      <c r="C495" s="832" t="s">
        <v>1933</v>
      </c>
      <c r="D495" s="833" t="s">
        <v>2996</v>
      </c>
      <c r="E495" s="834" t="s">
        <v>1946</v>
      </c>
      <c r="F495" s="832" t="s">
        <v>1929</v>
      </c>
      <c r="G495" s="832" t="s">
        <v>2027</v>
      </c>
      <c r="H495" s="832" t="s">
        <v>624</v>
      </c>
      <c r="I495" s="832" t="s">
        <v>2631</v>
      </c>
      <c r="J495" s="832" t="s">
        <v>808</v>
      </c>
      <c r="K495" s="832" t="s">
        <v>2632</v>
      </c>
      <c r="L495" s="835">
        <v>147.26</v>
      </c>
      <c r="M495" s="835">
        <v>147.26</v>
      </c>
      <c r="N495" s="832">
        <v>1</v>
      </c>
      <c r="O495" s="836">
        <v>0.5</v>
      </c>
      <c r="P495" s="835">
        <v>147.26</v>
      </c>
      <c r="Q495" s="837">
        <v>1</v>
      </c>
      <c r="R495" s="832">
        <v>1</v>
      </c>
      <c r="S495" s="837">
        <v>1</v>
      </c>
      <c r="T495" s="836">
        <v>0.5</v>
      </c>
      <c r="U495" s="838">
        <v>1</v>
      </c>
    </row>
    <row r="496" spans="1:21" ht="14.4" customHeight="1" x14ac:dyDescent="0.3">
      <c r="A496" s="831">
        <v>50</v>
      </c>
      <c r="B496" s="832" t="s">
        <v>1928</v>
      </c>
      <c r="C496" s="832" t="s">
        <v>1933</v>
      </c>
      <c r="D496" s="833" t="s">
        <v>2996</v>
      </c>
      <c r="E496" s="834" t="s">
        <v>1946</v>
      </c>
      <c r="F496" s="832" t="s">
        <v>1929</v>
      </c>
      <c r="G496" s="832" t="s">
        <v>2027</v>
      </c>
      <c r="H496" s="832" t="s">
        <v>624</v>
      </c>
      <c r="I496" s="832" t="s">
        <v>2080</v>
      </c>
      <c r="J496" s="832" t="s">
        <v>808</v>
      </c>
      <c r="K496" s="832" t="s">
        <v>1547</v>
      </c>
      <c r="L496" s="835">
        <v>923.74</v>
      </c>
      <c r="M496" s="835">
        <v>923.74</v>
      </c>
      <c r="N496" s="832">
        <v>1</v>
      </c>
      <c r="O496" s="836">
        <v>1</v>
      </c>
      <c r="P496" s="835"/>
      <c r="Q496" s="837">
        <v>0</v>
      </c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50</v>
      </c>
      <c r="B497" s="832" t="s">
        <v>1928</v>
      </c>
      <c r="C497" s="832" t="s">
        <v>1933</v>
      </c>
      <c r="D497" s="833" t="s">
        <v>2996</v>
      </c>
      <c r="E497" s="834" t="s">
        <v>1946</v>
      </c>
      <c r="F497" s="832" t="s">
        <v>1929</v>
      </c>
      <c r="G497" s="832" t="s">
        <v>2027</v>
      </c>
      <c r="H497" s="832" t="s">
        <v>624</v>
      </c>
      <c r="I497" s="832" t="s">
        <v>2406</v>
      </c>
      <c r="J497" s="832" t="s">
        <v>814</v>
      </c>
      <c r="K497" s="832" t="s">
        <v>2407</v>
      </c>
      <c r="L497" s="835">
        <v>369.5</v>
      </c>
      <c r="M497" s="835">
        <v>1108.5</v>
      </c>
      <c r="N497" s="832">
        <v>3</v>
      </c>
      <c r="O497" s="836">
        <v>1</v>
      </c>
      <c r="P497" s="835">
        <v>1108.5</v>
      </c>
      <c r="Q497" s="837">
        <v>1</v>
      </c>
      <c r="R497" s="832">
        <v>3</v>
      </c>
      <c r="S497" s="837">
        <v>1</v>
      </c>
      <c r="T497" s="836">
        <v>1</v>
      </c>
      <c r="U497" s="838">
        <v>1</v>
      </c>
    </row>
    <row r="498" spans="1:21" ht="14.4" customHeight="1" x14ac:dyDescent="0.3">
      <c r="A498" s="831">
        <v>50</v>
      </c>
      <c r="B498" s="832" t="s">
        <v>1928</v>
      </c>
      <c r="C498" s="832" t="s">
        <v>1933</v>
      </c>
      <c r="D498" s="833" t="s">
        <v>2996</v>
      </c>
      <c r="E498" s="834" t="s">
        <v>1946</v>
      </c>
      <c r="F498" s="832" t="s">
        <v>1929</v>
      </c>
      <c r="G498" s="832" t="s">
        <v>2027</v>
      </c>
      <c r="H498" s="832" t="s">
        <v>624</v>
      </c>
      <c r="I498" s="832" t="s">
        <v>2081</v>
      </c>
      <c r="J498" s="832" t="s">
        <v>814</v>
      </c>
      <c r="K498" s="832" t="s">
        <v>1543</v>
      </c>
      <c r="L498" s="835">
        <v>1847.49</v>
      </c>
      <c r="M498" s="835">
        <v>3694.98</v>
      </c>
      <c r="N498" s="832">
        <v>2</v>
      </c>
      <c r="O498" s="836">
        <v>1.5</v>
      </c>
      <c r="P498" s="835">
        <v>3694.98</v>
      </c>
      <c r="Q498" s="837">
        <v>1</v>
      </c>
      <c r="R498" s="832">
        <v>2</v>
      </c>
      <c r="S498" s="837">
        <v>1</v>
      </c>
      <c r="T498" s="836">
        <v>1.5</v>
      </c>
      <c r="U498" s="838">
        <v>1</v>
      </c>
    </row>
    <row r="499" spans="1:21" ht="14.4" customHeight="1" x14ac:dyDescent="0.3">
      <c r="A499" s="831">
        <v>50</v>
      </c>
      <c r="B499" s="832" t="s">
        <v>1928</v>
      </c>
      <c r="C499" s="832" t="s">
        <v>1933</v>
      </c>
      <c r="D499" s="833" t="s">
        <v>2996</v>
      </c>
      <c r="E499" s="834" t="s">
        <v>1946</v>
      </c>
      <c r="F499" s="832" t="s">
        <v>1929</v>
      </c>
      <c r="G499" s="832" t="s">
        <v>2027</v>
      </c>
      <c r="H499" s="832" t="s">
        <v>624</v>
      </c>
      <c r="I499" s="832" t="s">
        <v>2028</v>
      </c>
      <c r="J499" s="832" t="s">
        <v>814</v>
      </c>
      <c r="K499" s="832" t="s">
        <v>1545</v>
      </c>
      <c r="L499" s="835">
        <v>2309.36</v>
      </c>
      <c r="M499" s="835">
        <v>4618.72</v>
      </c>
      <c r="N499" s="832">
        <v>2</v>
      </c>
      <c r="O499" s="836">
        <v>0.5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" customHeight="1" x14ac:dyDescent="0.3">
      <c r="A500" s="831">
        <v>50</v>
      </c>
      <c r="B500" s="832" t="s">
        <v>1928</v>
      </c>
      <c r="C500" s="832" t="s">
        <v>1933</v>
      </c>
      <c r="D500" s="833" t="s">
        <v>2996</v>
      </c>
      <c r="E500" s="834" t="s">
        <v>1946</v>
      </c>
      <c r="F500" s="832" t="s">
        <v>1929</v>
      </c>
      <c r="G500" s="832" t="s">
        <v>2027</v>
      </c>
      <c r="H500" s="832" t="s">
        <v>624</v>
      </c>
      <c r="I500" s="832" t="s">
        <v>1544</v>
      </c>
      <c r="J500" s="832" t="s">
        <v>814</v>
      </c>
      <c r="K500" s="832" t="s">
        <v>1545</v>
      </c>
      <c r="L500" s="835">
        <v>2309.36</v>
      </c>
      <c r="M500" s="835">
        <v>2309.36</v>
      </c>
      <c r="N500" s="832">
        <v>1</v>
      </c>
      <c r="O500" s="836">
        <v>1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50</v>
      </c>
      <c r="B501" s="832" t="s">
        <v>1928</v>
      </c>
      <c r="C501" s="832" t="s">
        <v>1933</v>
      </c>
      <c r="D501" s="833" t="s">
        <v>2996</v>
      </c>
      <c r="E501" s="834" t="s">
        <v>1946</v>
      </c>
      <c r="F501" s="832" t="s">
        <v>1929</v>
      </c>
      <c r="G501" s="832" t="s">
        <v>2027</v>
      </c>
      <c r="H501" s="832" t="s">
        <v>624</v>
      </c>
      <c r="I501" s="832" t="s">
        <v>1838</v>
      </c>
      <c r="J501" s="832" t="s">
        <v>814</v>
      </c>
      <c r="K501" s="832" t="s">
        <v>1839</v>
      </c>
      <c r="L501" s="835">
        <v>1385.62</v>
      </c>
      <c r="M501" s="835">
        <v>1385.62</v>
      </c>
      <c r="N501" s="832">
        <v>1</v>
      </c>
      <c r="O501" s="836">
        <v>1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50</v>
      </c>
      <c r="B502" s="832" t="s">
        <v>1928</v>
      </c>
      <c r="C502" s="832" t="s">
        <v>1933</v>
      </c>
      <c r="D502" s="833" t="s">
        <v>2996</v>
      </c>
      <c r="E502" s="834" t="s">
        <v>1946</v>
      </c>
      <c r="F502" s="832" t="s">
        <v>1929</v>
      </c>
      <c r="G502" s="832" t="s">
        <v>2027</v>
      </c>
      <c r="H502" s="832" t="s">
        <v>624</v>
      </c>
      <c r="I502" s="832" t="s">
        <v>1542</v>
      </c>
      <c r="J502" s="832" t="s">
        <v>814</v>
      </c>
      <c r="K502" s="832" t="s">
        <v>1543</v>
      </c>
      <c r="L502" s="835">
        <v>1847.49</v>
      </c>
      <c r="M502" s="835">
        <v>1847.49</v>
      </c>
      <c r="N502" s="832">
        <v>1</v>
      </c>
      <c r="O502" s="836">
        <v>0.5</v>
      </c>
      <c r="P502" s="835">
        <v>1847.49</v>
      </c>
      <c r="Q502" s="837">
        <v>1</v>
      </c>
      <c r="R502" s="832">
        <v>1</v>
      </c>
      <c r="S502" s="837">
        <v>1</v>
      </c>
      <c r="T502" s="836">
        <v>0.5</v>
      </c>
      <c r="U502" s="838">
        <v>1</v>
      </c>
    </row>
    <row r="503" spans="1:21" ht="14.4" customHeight="1" x14ac:dyDescent="0.3">
      <c r="A503" s="831">
        <v>50</v>
      </c>
      <c r="B503" s="832" t="s">
        <v>1928</v>
      </c>
      <c r="C503" s="832" t="s">
        <v>1933</v>
      </c>
      <c r="D503" s="833" t="s">
        <v>2996</v>
      </c>
      <c r="E503" s="834" t="s">
        <v>1946</v>
      </c>
      <c r="F503" s="832" t="s">
        <v>1929</v>
      </c>
      <c r="G503" s="832" t="s">
        <v>1971</v>
      </c>
      <c r="H503" s="832" t="s">
        <v>624</v>
      </c>
      <c r="I503" s="832" t="s">
        <v>2082</v>
      </c>
      <c r="J503" s="832" t="s">
        <v>2083</v>
      </c>
      <c r="K503" s="832" t="s">
        <v>1970</v>
      </c>
      <c r="L503" s="835">
        <v>32.76</v>
      </c>
      <c r="M503" s="835">
        <v>65.52</v>
      </c>
      <c r="N503" s="832">
        <v>2</v>
      </c>
      <c r="O503" s="836">
        <v>1</v>
      </c>
      <c r="P503" s="835"/>
      <c r="Q503" s="837">
        <v>0</v>
      </c>
      <c r="R503" s="832"/>
      <c r="S503" s="837">
        <v>0</v>
      </c>
      <c r="T503" s="836"/>
      <c r="U503" s="838">
        <v>0</v>
      </c>
    </row>
    <row r="504" spans="1:21" ht="14.4" customHeight="1" x14ac:dyDescent="0.3">
      <c r="A504" s="831">
        <v>50</v>
      </c>
      <c r="B504" s="832" t="s">
        <v>1928</v>
      </c>
      <c r="C504" s="832" t="s">
        <v>1933</v>
      </c>
      <c r="D504" s="833" t="s">
        <v>2996</v>
      </c>
      <c r="E504" s="834" t="s">
        <v>1946</v>
      </c>
      <c r="F504" s="832" t="s">
        <v>1929</v>
      </c>
      <c r="G504" s="832" t="s">
        <v>2202</v>
      </c>
      <c r="H504" s="832" t="s">
        <v>624</v>
      </c>
      <c r="I504" s="832" t="s">
        <v>2408</v>
      </c>
      <c r="J504" s="832" t="s">
        <v>661</v>
      </c>
      <c r="K504" s="832" t="s">
        <v>2308</v>
      </c>
      <c r="L504" s="835">
        <v>48.42</v>
      </c>
      <c r="M504" s="835">
        <v>145.26</v>
      </c>
      <c r="N504" s="832">
        <v>3</v>
      </c>
      <c r="O504" s="836">
        <v>0.5</v>
      </c>
      <c r="P504" s="835">
        <v>145.26</v>
      </c>
      <c r="Q504" s="837">
        <v>1</v>
      </c>
      <c r="R504" s="832">
        <v>3</v>
      </c>
      <c r="S504" s="837">
        <v>1</v>
      </c>
      <c r="T504" s="836">
        <v>0.5</v>
      </c>
      <c r="U504" s="838">
        <v>1</v>
      </c>
    </row>
    <row r="505" spans="1:21" ht="14.4" customHeight="1" x14ac:dyDescent="0.3">
      <c r="A505" s="831">
        <v>50</v>
      </c>
      <c r="B505" s="832" t="s">
        <v>1928</v>
      </c>
      <c r="C505" s="832" t="s">
        <v>1933</v>
      </c>
      <c r="D505" s="833" t="s">
        <v>2996</v>
      </c>
      <c r="E505" s="834" t="s">
        <v>1946</v>
      </c>
      <c r="F505" s="832" t="s">
        <v>1929</v>
      </c>
      <c r="G505" s="832" t="s">
        <v>2202</v>
      </c>
      <c r="H505" s="832" t="s">
        <v>587</v>
      </c>
      <c r="I505" s="832" t="s">
        <v>2203</v>
      </c>
      <c r="J505" s="832" t="s">
        <v>661</v>
      </c>
      <c r="K505" s="832" t="s">
        <v>2204</v>
      </c>
      <c r="L505" s="835">
        <v>48.42</v>
      </c>
      <c r="M505" s="835">
        <v>629.46</v>
      </c>
      <c r="N505" s="832">
        <v>13</v>
      </c>
      <c r="O505" s="836">
        <v>3.5</v>
      </c>
      <c r="P505" s="835">
        <v>629.46</v>
      </c>
      <c r="Q505" s="837">
        <v>1</v>
      </c>
      <c r="R505" s="832">
        <v>13</v>
      </c>
      <c r="S505" s="837">
        <v>1</v>
      </c>
      <c r="T505" s="836">
        <v>3.5</v>
      </c>
      <c r="U505" s="838">
        <v>1</v>
      </c>
    </row>
    <row r="506" spans="1:21" ht="14.4" customHeight="1" x14ac:dyDescent="0.3">
      <c r="A506" s="831">
        <v>50</v>
      </c>
      <c r="B506" s="832" t="s">
        <v>1928</v>
      </c>
      <c r="C506" s="832" t="s">
        <v>1933</v>
      </c>
      <c r="D506" s="833" t="s">
        <v>2996</v>
      </c>
      <c r="E506" s="834" t="s">
        <v>1946</v>
      </c>
      <c r="F506" s="832" t="s">
        <v>1929</v>
      </c>
      <c r="G506" s="832" t="s">
        <v>2202</v>
      </c>
      <c r="H506" s="832" t="s">
        <v>587</v>
      </c>
      <c r="I506" s="832" t="s">
        <v>2409</v>
      </c>
      <c r="J506" s="832" t="s">
        <v>2410</v>
      </c>
      <c r="K506" s="832" t="s">
        <v>2411</v>
      </c>
      <c r="L506" s="835">
        <v>48.42</v>
      </c>
      <c r="M506" s="835">
        <v>96.84</v>
      </c>
      <c r="N506" s="832">
        <v>2</v>
      </c>
      <c r="O506" s="836">
        <v>0.5</v>
      </c>
      <c r="P506" s="835">
        <v>96.84</v>
      </c>
      <c r="Q506" s="837">
        <v>1</v>
      </c>
      <c r="R506" s="832">
        <v>2</v>
      </c>
      <c r="S506" s="837">
        <v>1</v>
      </c>
      <c r="T506" s="836">
        <v>0.5</v>
      </c>
      <c r="U506" s="838">
        <v>1</v>
      </c>
    </row>
    <row r="507" spans="1:21" ht="14.4" customHeight="1" x14ac:dyDescent="0.3">
      <c r="A507" s="831">
        <v>50</v>
      </c>
      <c r="B507" s="832" t="s">
        <v>1928</v>
      </c>
      <c r="C507" s="832" t="s">
        <v>1933</v>
      </c>
      <c r="D507" s="833" t="s">
        <v>2996</v>
      </c>
      <c r="E507" s="834" t="s">
        <v>1946</v>
      </c>
      <c r="F507" s="832" t="s">
        <v>1929</v>
      </c>
      <c r="G507" s="832" t="s">
        <v>2205</v>
      </c>
      <c r="H507" s="832" t="s">
        <v>624</v>
      </c>
      <c r="I507" s="832" t="s">
        <v>2210</v>
      </c>
      <c r="J507" s="832" t="s">
        <v>2207</v>
      </c>
      <c r="K507" s="832" t="s">
        <v>2211</v>
      </c>
      <c r="L507" s="835">
        <v>103.64</v>
      </c>
      <c r="M507" s="835">
        <v>103.64</v>
      </c>
      <c r="N507" s="832">
        <v>1</v>
      </c>
      <c r="O507" s="836">
        <v>0.5</v>
      </c>
      <c r="P507" s="835">
        <v>103.64</v>
      </c>
      <c r="Q507" s="837">
        <v>1</v>
      </c>
      <c r="R507" s="832">
        <v>1</v>
      </c>
      <c r="S507" s="837">
        <v>1</v>
      </c>
      <c r="T507" s="836">
        <v>0.5</v>
      </c>
      <c r="U507" s="838">
        <v>1</v>
      </c>
    </row>
    <row r="508" spans="1:21" ht="14.4" customHeight="1" x14ac:dyDescent="0.3">
      <c r="A508" s="831">
        <v>50</v>
      </c>
      <c r="B508" s="832" t="s">
        <v>1928</v>
      </c>
      <c r="C508" s="832" t="s">
        <v>1933</v>
      </c>
      <c r="D508" s="833" t="s">
        <v>2996</v>
      </c>
      <c r="E508" s="834" t="s">
        <v>1946</v>
      </c>
      <c r="F508" s="832" t="s">
        <v>1929</v>
      </c>
      <c r="G508" s="832" t="s">
        <v>2216</v>
      </c>
      <c r="H508" s="832" t="s">
        <v>587</v>
      </c>
      <c r="I508" s="832" t="s">
        <v>2220</v>
      </c>
      <c r="J508" s="832" t="s">
        <v>828</v>
      </c>
      <c r="K508" s="832" t="s">
        <v>2221</v>
      </c>
      <c r="L508" s="835">
        <v>103.67</v>
      </c>
      <c r="M508" s="835">
        <v>103.67</v>
      </c>
      <c r="N508" s="832">
        <v>1</v>
      </c>
      <c r="O508" s="836">
        <v>0.5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50</v>
      </c>
      <c r="B509" s="832" t="s">
        <v>1928</v>
      </c>
      <c r="C509" s="832" t="s">
        <v>1933</v>
      </c>
      <c r="D509" s="833" t="s">
        <v>2996</v>
      </c>
      <c r="E509" s="834" t="s">
        <v>1946</v>
      </c>
      <c r="F509" s="832" t="s">
        <v>1929</v>
      </c>
      <c r="G509" s="832" t="s">
        <v>2030</v>
      </c>
      <c r="H509" s="832" t="s">
        <v>624</v>
      </c>
      <c r="I509" s="832" t="s">
        <v>2633</v>
      </c>
      <c r="J509" s="832" t="s">
        <v>1516</v>
      </c>
      <c r="K509" s="832" t="s">
        <v>1521</v>
      </c>
      <c r="L509" s="835">
        <v>115.18</v>
      </c>
      <c r="M509" s="835">
        <v>460.72</v>
      </c>
      <c r="N509" s="832">
        <v>4</v>
      </c>
      <c r="O509" s="836">
        <v>2.5</v>
      </c>
      <c r="P509" s="835">
        <v>230.36</v>
      </c>
      <c r="Q509" s="837">
        <v>0.5</v>
      </c>
      <c r="R509" s="832">
        <v>2</v>
      </c>
      <c r="S509" s="837">
        <v>0.5</v>
      </c>
      <c r="T509" s="836">
        <v>1.5</v>
      </c>
      <c r="U509" s="838">
        <v>0.6</v>
      </c>
    </row>
    <row r="510" spans="1:21" ht="14.4" customHeight="1" x14ac:dyDescent="0.3">
      <c r="A510" s="831">
        <v>50</v>
      </c>
      <c r="B510" s="832" t="s">
        <v>1928</v>
      </c>
      <c r="C510" s="832" t="s">
        <v>1933</v>
      </c>
      <c r="D510" s="833" t="s">
        <v>2996</v>
      </c>
      <c r="E510" s="834" t="s">
        <v>1946</v>
      </c>
      <c r="F510" s="832" t="s">
        <v>1929</v>
      </c>
      <c r="G510" s="832" t="s">
        <v>2030</v>
      </c>
      <c r="H510" s="832" t="s">
        <v>624</v>
      </c>
      <c r="I510" s="832" t="s">
        <v>2634</v>
      </c>
      <c r="J510" s="832" t="s">
        <v>1516</v>
      </c>
      <c r="K510" s="832" t="s">
        <v>1519</v>
      </c>
      <c r="L510" s="835">
        <v>57.6</v>
      </c>
      <c r="M510" s="835">
        <v>115.2</v>
      </c>
      <c r="N510" s="832">
        <v>2</v>
      </c>
      <c r="O510" s="836">
        <v>1.5</v>
      </c>
      <c r="P510" s="835">
        <v>57.6</v>
      </c>
      <c r="Q510" s="837">
        <v>0.5</v>
      </c>
      <c r="R510" s="832">
        <v>1</v>
      </c>
      <c r="S510" s="837">
        <v>0.5</v>
      </c>
      <c r="T510" s="836">
        <v>0.5</v>
      </c>
      <c r="U510" s="838">
        <v>0.33333333333333331</v>
      </c>
    </row>
    <row r="511" spans="1:21" ht="14.4" customHeight="1" x14ac:dyDescent="0.3">
      <c r="A511" s="831">
        <v>50</v>
      </c>
      <c r="B511" s="832" t="s">
        <v>1928</v>
      </c>
      <c r="C511" s="832" t="s">
        <v>1933</v>
      </c>
      <c r="D511" s="833" t="s">
        <v>2996</v>
      </c>
      <c r="E511" s="834" t="s">
        <v>1946</v>
      </c>
      <c r="F511" s="832" t="s">
        <v>1929</v>
      </c>
      <c r="G511" s="832" t="s">
        <v>2030</v>
      </c>
      <c r="H511" s="832" t="s">
        <v>587</v>
      </c>
      <c r="I511" s="832" t="s">
        <v>2635</v>
      </c>
      <c r="J511" s="832" t="s">
        <v>2421</v>
      </c>
      <c r="K511" s="832" t="s">
        <v>2636</v>
      </c>
      <c r="L511" s="835">
        <v>56.45</v>
      </c>
      <c r="M511" s="835">
        <v>56.45</v>
      </c>
      <c r="N511" s="832">
        <v>1</v>
      </c>
      <c r="O511" s="836">
        <v>0.5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50</v>
      </c>
      <c r="B512" s="832" t="s">
        <v>1928</v>
      </c>
      <c r="C512" s="832" t="s">
        <v>1933</v>
      </c>
      <c r="D512" s="833" t="s">
        <v>2996</v>
      </c>
      <c r="E512" s="834" t="s">
        <v>1946</v>
      </c>
      <c r="F512" s="832" t="s">
        <v>1929</v>
      </c>
      <c r="G512" s="832" t="s">
        <v>2225</v>
      </c>
      <c r="H512" s="832" t="s">
        <v>587</v>
      </c>
      <c r="I512" s="832" t="s">
        <v>2637</v>
      </c>
      <c r="J512" s="832" t="s">
        <v>2638</v>
      </c>
      <c r="K512" s="832" t="s">
        <v>2639</v>
      </c>
      <c r="L512" s="835">
        <v>173.31</v>
      </c>
      <c r="M512" s="835">
        <v>346.62</v>
      </c>
      <c r="N512" s="832">
        <v>2</v>
      </c>
      <c r="O512" s="836">
        <v>1</v>
      </c>
      <c r="P512" s="835">
        <v>346.62</v>
      </c>
      <c r="Q512" s="837">
        <v>1</v>
      </c>
      <c r="R512" s="832">
        <v>2</v>
      </c>
      <c r="S512" s="837">
        <v>1</v>
      </c>
      <c r="T512" s="836">
        <v>1</v>
      </c>
      <c r="U512" s="838">
        <v>1</v>
      </c>
    </row>
    <row r="513" spans="1:21" ht="14.4" customHeight="1" x14ac:dyDescent="0.3">
      <c r="A513" s="831">
        <v>50</v>
      </c>
      <c r="B513" s="832" t="s">
        <v>1928</v>
      </c>
      <c r="C513" s="832" t="s">
        <v>1933</v>
      </c>
      <c r="D513" s="833" t="s">
        <v>2996</v>
      </c>
      <c r="E513" s="834" t="s">
        <v>1946</v>
      </c>
      <c r="F513" s="832" t="s">
        <v>1929</v>
      </c>
      <c r="G513" s="832" t="s">
        <v>2036</v>
      </c>
      <c r="H513" s="832" t="s">
        <v>624</v>
      </c>
      <c r="I513" s="832" t="s">
        <v>1635</v>
      </c>
      <c r="J513" s="832" t="s">
        <v>952</v>
      </c>
      <c r="K513" s="832" t="s">
        <v>1636</v>
      </c>
      <c r="L513" s="835">
        <v>143.09</v>
      </c>
      <c r="M513" s="835">
        <v>715.45</v>
      </c>
      <c r="N513" s="832">
        <v>5</v>
      </c>
      <c r="O513" s="836">
        <v>3</v>
      </c>
      <c r="P513" s="835">
        <v>286.18</v>
      </c>
      <c r="Q513" s="837">
        <v>0.39999999999999997</v>
      </c>
      <c r="R513" s="832">
        <v>2</v>
      </c>
      <c r="S513" s="837">
        <v>0.4</v>
      </c>
      <c r="T513" s="836">
        <v>1</v>
      </c>
      <c r="U513" s="838">
        <v>0.33333333333333331</v>
      </c>
    </row>
    <row r="514" spans="1:21" ht="14.4" customHeight="1" x14ac:dyDescent="0.3">
      <c r="A514" s="831">
        <v>50</v>
      </c>
      <c r="B514" s="832" t="s">
        <v>1928</v>
      </c>
      <c r="C514" s="832" t="s">
        <v>1933</v>
      </c>
      <c r="D514" s="833" t="s">
        <v>2996</v>
      </c>
      <c r="E514" s="834" t="s">
        <v>1946</v>
      </c>
      <c r="F514" s="832" t="s">
        <v>1929</v>
      </c>
      <c r="G514" s="832" t="s">
        <v>2036</v>
      </c>
      <c r="H514" s="832" t="s">
        <v>587</v>
      </c>
      <c r="I514" s="832" t="s">
        <v>2640</v>
      </c>
      <c r="J514" s="832" t="s">
        <v>2641</v>
      </c>
      <c r="K514" s="832" t="s">
        <v>1046</v>
      </c>
      <c r="L514" s="835">
        <v>317.98</v>
      </c>
      <c r="M514" s="835">
        <v>317.98</v>
      </c>
      <c r="N514" s="832">
        <v>1</v>
      </c>
      <c r="O514" s="836">
        <v>0.5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50</v>
      </c>
      <c r="B515" s="832" t="s">
        <v>1928</v>
      </c>
      <c r="C515" s="832" t="s">
        <v>1933</v>
      </c>
      <c r="D515" s="833" t="s">
        <v>2996</v>
      </c>
      <c r="E515" s="834" t="s">
        <v>1946</v>
      </c>
      <c r="F515" s="832" t="s">
        <v>1929</v>
      </c>
      <c r="G515" s="832" t="s">
        <v>2642</v>
      </c>
      <c r="H515" s="832" t="s">
        <v>624</v>
      </c>
      <c r="I515" s="832" t="s">
        <v>2643</v>
      </c>
      <c r="J515" s="832" t="s">
        <v>2644</v>
      </c>
      <c r="K515" s="832" t="s">
        <v>2645</v>
      </c>
      <c r="L515" s="835">
        <v>614.48</v>
      </c>
      <c r="M515" s="835">
        <v>1228.96</v>
      </c>
      <c r="N515" s="832">
        <v>2</v>
      </c>
      <c r="O515" s="836">
        <v>1.5</v>
      </c>
      <c r="P515" s="835">
        <v>1228.96</v>
      </c>
      <c r="Q515" s="837">
        <v>1</v>
      </c>
      <c r="R515" s="832">
        <v>2</v>
      </c>
      <c r="S515" s="837">
        <v>1</v>
      </c>
      <c r="T515" s="836">
        <v>1.5</v>
      </c>
      <c r="U515" s="838">
        <v>1</v>
      </c>
    </row>
    <row r="516" spans="1:21" ht="14.4" customHeight="1" x14ac:dyDescent="0.3">
      <c r="A516" s="831">
        <v>50</v>
      </c>
      <c r="B516" s="832" t="s">
        <v>1928</v>
      </c>
      <c r="C516" s="832" t="s">
        <v>1933</v>
      </c>
      <c r="D516" s="833" t="s">
        <v>2996</v>
      </c>
      <c r="E516" s="834" t="s">
        <v>1946</v>
      </c>
      <c r="F516" s="832" t="s">
        <v>1929</v>
      </c>
      <c r="G516" s="832" t="s">
        <v>2642</v>
      </c>
      <c r="H516" s="832" t="s">
        <v>624</v>
      </c>
      <c r="I516" s="832" t="s">
        <v>2646</v>
      </c>
      <c r="J516" s="832" t="s">
        <v>2644</v>
      </c>
      <c r="K516" s="832" t="s">
        <v>2647</v>
      </c>
      <c r="L516" s="835">
        <v>819.07</v>
      </c>
      <c r="M516" s="835">
        <v>4095.3500000000004</v>
      </c>
      <c r="N516" s="832">
        <v>5</v>
      </c>
      <c r="O516" s="836">
        <v>2.5</v>
      </c>
      <c r="P516" s="835">
        <v>1638.14</v>
      </c>
      <c r="Q516" s="837">
        <v>0.39999999999999997</v>
      </c>
      <c r="R516" s="832">
        <v>2</v>
      </c>
      <c r="S516" s="837">
        <v>0.4</v>
      </c>
      <c r="T516" s="836">
        <v>1</v>
      </c>
      <c r="U516" s="838">
        <v>0.4</v>
      </c>
    </row>
    <row r="517" spans="1:21" ht="14.4" customHeight="1" x14ac:dyDescent="0.3">
      <c r="A517" s="831">
        <v>50</v>
      </c>
      <c r="B517" s="832" t="s">
        <v>1928</v>
      </c>
      <c r="C517" s="832" t="s">
        <v>1933</v>
      </c>
      <c r="D517" s="833" t="s">
        <v>2996</v>
      </c>
      <c r="E517" s="834" t="s">
        <v>1946</v>
      </c>
      <c r="F517" s="832" t="s">
        <v>1929</v>
      </c>
      <c r="G517" s="832" t="s">
        <v>2037</v>
      </c>
      <c r="H517" s="832" t="s">
        <v>624</v>
      </c>
      <c r="I517" s="832" t="s">
        <v>1647</v>
      </c>
      <c r="J517" s="832" t="s">
        <v>1648</v>
      </c>
      <c r="K517" s="832" t="s">
        <v>1649</v>
      </c>
      <c r="L517" s="835">
        <v>218.62</v>
      </c>
      <c r="M517" s="835">
        <v>655.86</v>
      </c>
      <c r="N517" s="832">
        <v>3</v>
      </c>
      <c r="O517" s="836">
        <v>1.5</v>
      </c>
      <c r="P517" s="835">
        <v>218.62</v>
      </c>
      <c r="Q517" s="837">
        <v>0.33333333333333331</v>
      </c>
      <c r="R517" s="832">
        <v>1</v>
      </c>
      <c r="S517" s="837">
        <v>0.33333333333333331</v>
      </c>
      <c r="T517" s="836">
        <v>0.5</v>
      </c>
      <c r="U517" s="838">
        <v>0.33333333333333331</v>
      </c>
    </row>
    <row r="518" spans="1:21" ht="14.4" customHeight="1" x14ac:dyDescent="0.3">
      <c r="A518" s="831">
        <v>50</v>
      </c>
      <c r="B518" s="832" t="s">
        <v>1928</v>
      </c>
      <c r="C518" s="832" t="s">
        <v>1933</v>
      </c>
      <c r="D518" s="833" t="s">
        <v>2996</v>
      </c>
      <c r="E518" s="834" t="s">
        <v>1946</v>
      </c>
      <c r="F518" s="832" t="s">
        <v>1929</v>
      </c>
      <c r="G518" s="832" t="s">
        <v>2037</v>
      </c>
      <c r="H518" s="832" t="s">
        <v>624</v>
      </c>
      <c r="I518" s="832" t="s">
        <v>1652</v>
      </c>
      <c r="J518" s="832" t="s">
        <v>1648</v>
      </c>
      <c r="K518" s="832" t="s">
        <v>1653</v>
      </c>
      <c r="L518" s="835">
        <v>437.23</v>
      </c>
      <c r="M518" s="835">
        <v>1311.69</v>
      </c>
      <c r="N518" s="832">
        <v>3</v>
      </c>
      <c r="O518" s="836">
        <v>2</v>
      </c>
      <c r="P518" s="835">
        <v>437.23</v>
      </c>
      <c r="Q518" s="837">
        <v>0.33333333333333331</v>
      </c>
      <c r="R518" s="832">
        <v>1</v>
      </c>
      <c r="S518" s="837">
        <v>0.33333333333333331</v>
      </c>
      <c r="T518" s="836">
        <v>1</v>
      </c>
      <c r="U518" s="838">
        <v>0.5</v>
      </c>
    </row>
    <row r="519" spans="1:21" ht="14.4" customHeight="1" x14ac:dyDescent="0.3">
      <c r="A519" s="831">
        <v>50</v>
      </c>
      <c r="B519" s="832" t="s">
        <v>1928</v>
      </c>
      <c r="C519" s="832" t="s">
        <v>1933</v>
      </c>
      <c r="D519" s="833" t="s">
        <v>2996</v>
      </c>
      <c r="E519" s="834" t="s">
        <v>1946</v>
      </c>
      <c r="F519" s="832" t="s">
        <v>1929</v>
      </c>
      <c r="G519" s="832" t="s">
        <v>2229</v>
      </c>
      <c r="H519" s="832" t="s">
        <v>587</v>
      </c>
      <c r="I519" s="832" t="s">
        <v>2230</v>
      </c>
      <c r="J519" s="832" t="s">
        <v>2231</v>
      </c>
      <c r="K519" s="832" t="s">
        <v>2232</v>
      </c>
      <c r="L519" s="835">
        <v>87.67</v>
      </c>
      <c r="M519" s="835">
        <v>87.67</v>
      </c>
      <c r="N519" s="832">
        <v>1</v>
      </c>
      <c r="O519" s="836">
        <v>0.5</v>
      </c>
      <c r="P519" s="835">
        <v>87.67</v>
      </c>
      <c r="Q519" s="837">
        <v>1</v>
      </c>
      <c r="R519" s="832">
        <v>1</v>
      </c>
      <c r="S519" s="837">
        <v>1</v>
      </c>
      <c r="T519" s="836">
        <v>0.5</v>
      </c>
      <c r="U519" s="838">
        <v>1</v>
      </c>
    </row>
    <row r="520" spans="1:21" ht="14.4" customHeight="1" x14ac:dyDescent="0.3">
      <c r="A520" s="831">
        <v>50</v>
      </c>
      <c r="B520" s="832" t="s">
        <v>1928</v>
      </c>
      <c r="C520" s="832" t="s">
        <v>1933</v>
      </c>
      <c r="D520" s="833" t="s">
        <v>2996</v>
      </c>
      <c r="E520" s="834" t="s">
        <v>1946</v>
      </c>
      <c r="F520" s="832" t="s">
        <v>1929</v>
      </c>
      <c r="G520" s="832" t="s">
        <v>2648</v>
      </c>
      <c r="H520" s="832" t="s">
        <v>587</v>
      </c>
      <c r="I520" s="832" t="s">
        <v>2649</v>
      </c>
      <c r="J520" s="832" t="s">
        <v>2650</v>
      </c>
      <c r="K520" s="832" t="s">
        <v>2651</v>
      </c>
      <c r="L520" s="835">
        <v>160.1</v>
      </c>
      <c r="M520" s="835">
        <v>160.1</v>
      </c>
      <c r="N520" s="832">
        <v>1</v>
      </c>
      <c r="O520" s="836">
        <v>0.5</v>
      </c>
      <c r="P520" s="835">
        <v>160.1</v>
      </c>
      <c r="Q520" s="837">
        <v>1</v>
      </c>
      <c r="R520" s="832">
        <v>1</v>
      </c>
      <c r="S520" s="837">
        <v>1</v>
      </c>
      <c r="T520" s="836">
        <v>0.5</v>
      </c>
      <c r="U520" s="838">
        <v>1</v>
      </c>
    </row>
    <row r="521" spans="1:21" ht="14.4" customHeight="1" x14ac:dyDescent="0.3">
      <c r="A521" s="831">
        <v>50</v>
      </c>
      <c r="B521" s="832" t="s">
        <v>1928</v>
      </c>
      <c r="C521" s="832" t="s">
        <v>1933</v>
      </c>
      <c r="D521" s="833" t="s">
        <v>2996</v>
      </c>
      <c r="E521" s="834" t="s">
        <v>1946</v>
      </c>
      <c r="F521" s="832" t="s">
        <v>1929</v>
      </c>
      <c r="G521" s="832" t="s">
        <v>2648</v>
      </c>
      <c r="H521" s="832" t="s">
        <v>587</v>
      </c>
      <c r="I521" s="832" t="s">
        <v>2652</v>
      </c>
      <c r="J521" s="832" t="s">
        <v>2650</v>
      </c>
      <c r="K521" s="832" t="s">
        <v>2653</v>
      </c>
      <c r="L521" s="835">
        <v>640.41</v>
      </c>
      <c r="M521" s="835">
        <v>1280.82</v>
      </c>
      <c r="N521" s="832">
        <v>2</v>
      </c>
      <c r="O521" s="836">
        <v>1</v>
      </c>
      <c r="P521" s="835">
        <v>1280.82</v>
      </c>
      <c r="Q521" s="837">
        <v>1</v>
      </c>
      <c r="R521" s="832">
        <v>2</v>
      </c>
      <c r="S521" s="837">
        <v>1</v>
      </c>
      <c r="T521" s="836">
        <v>1</v>
      </c>
      <c r="U521" s="838">
        <v>1</v>
      </c>
    </row>
    <row r="522" spans="1:21" ht="14.4" customHeight="1" x14ac:dyDescent="0.3">
      <c r="A522" s="831">
        <v>50</v>
      </c>
      <c r="B522" s="832" t="s">
        <v>1928</v>
      </c>
      <c r="C522" s="832" t="s">
        <v>1933</v>
      </c>
      <c r="D522" s="833" t="s">
        <v>2996</v>
      </c>
      <c r="E522" s="834" t="s">
        <v>1946</v>
      </c>
      <c r="F522" s="832" t="s">
        <v>1929</v>
      </c>
      <c r="G522" s="832" t="s">
        <v>2648</v>
      </c>
      <c r="H522" s="832" t="s">
        <v>624</v>
      </c>
      <c r="I522" s="832" t="s">
        <v>2654</v>
      </c>
      <c r="J522" s="832" t="s">
        <v>2650</v>
      </c>
      <c r="K522" s="832" t="s">
        <v>2653</v>
      </c>
      <c r="L522" s="835">
        <v>640.41</v>
      </c>
      <c r="M522" s="835">
        <v>1280.82</v>
      </c>
      <c r="N522" s="832">
        <v>2</v>
      </c>
      <c r="O522" s="836">
        <v>0.5</v>
      </c>
      <c r="P522" s="835">
        <v>1280.82</v>
      </c>
      <c r="Q522" s="837">
        <v>1</v>
      </c>
      <c r="R522" s="832">
        <v>2</v>
      </c>
      <c r="S522" s="837">
        <v>1</v>
      </c>
      <c r="T522" s="836">
        <v>0.5</v>
      </c>
      <c r="U522" s="838">
        <v>1</v>
      </c>
    </row>
    <row r="523" spans="1:21" ht="14.4" customHeight="1" x14ac:dyDescent="0.3">
      <c r="A523" s="831">
        <v>50</v>
      </c>
      <c r="B523" s="832" t="s">
        <v>1928</v>
      </c>
      <c r="C523" s="832" t="s">
        <v>1933</v>
      </c>
      <c r="D523" s="833" t="s">
        <v>2996</v>
      </c>
      <c r="E523" s="834" t="s">
        <v>1946</v>
      </c>
      <c r="F523" s="832" t="s">
        <v>1929</v>
      </c>
      <c r="G523" s="832" t="s">
        <v>2432</v>
      </c>
      <c r="H523" s="832" t="s">
        <v>587</v>
      </c>
      <c r="I523" s="832" t="s">
        <v>2655</v>
      </c>
      <c r="J523" s="832" t="s">
        <v>2434</v>
      </c>
      <c r="K523" s="832" t="s">
        <v>2656</v>
      </c>
      <c r="L523" s="835">
        <v>64.5</v>
      </c>
      <c r="M523" s="835">
        <v>1354.5</v>
      </c>
      <c r="N523" s="832">
        <v>21</v>
      </c>
      <c r="O523" s="836">
        <v>6.5</v>
      </c>
      <c r="P523" s="835">
        <v>322.5</v>
      </c>
      <c r="Q523" s="837">
        <v>0.23809523809523808</v>
      </c>
      <c r="R523" s="832">
        <v>5</v>
      </c>
      <c r="S523" s="837">
        <v>0.23809523809523808</v>
      </c>
      <c r="T523" s="836">
        <v>2.5</v>
      </c>
      <c r="U523" s="838">
        <v>0.38461538461538464</v>
      </c>
    </row>
    <row r="524" spans="1:21" ht="14.4" customHeight="1" x14ac:dyDescent="0.3">
      <c r="A524" s="831">
        <v>50</v>
      </c>
      <c r="B524" s="832" t="s">
        <v>1928</v>
      </c>
      <c r="C524" s="832" t="s">
        <v>1933</v>
      </c>
      <c r="D524" s="833" t="s">
        <v>2996</v>
      </c>
      <c r="E524" s="834" t="s">
        <v>1946</v>
      </c>
      <c r="F524" s="832" t="s">
        <v>1929</v>
      </c>
      <c r="G524" s="832" t="s">
        <v>2432</v>
      </c>
      <c r="H524" s="832" t="s">
        <v>587</v>
      </c>
      <c r="I524" s="832" t="s">
        <v>2433</v>
      </c>
      <c r="J524" s="832" t="s">
        <v>2434</v>
      </c>
      <c r="K524" s="832" t="s">
        <v>2435</v>
      </c>
      <c r="L524" s="835">
        <v>32.25</v>
      </c>
      <c r="M524" s="835">
        <v>64.5</v>
      </c>
      <c r="N524" s="832">
        <v>2</v>
      </c>
      <c r="O524" s="836">
        <v>1</v>
      </c>
      <c r="P524" s="835">
        <v>32.25</v>
      </c>
      <c r="Q524" s="837">
        <v>0.5</v>
      </c>
      <c r="R524" s="832">
        <v>1</v>
      </c>
      <c r="S524" s="837">
        <v>0.5</v>
      </c>
      <c r="T524" s="836">
        <v>0.5</v>
      </c>
      <c r="U524" s="838">
        <v>0.5</v>
      </c>
    </row>
    <row r="525" spans="1:21" ht="14.4" customHeight="1" x14ac:dyDescent="0.3">
      <c r="A525" s="831">
        <v>50</v>
      </c>
      <c r="B525" s="832" t="s">
        <v>1928</v>
      </c>
      <c r="C525" s="832" t="s">
        <v>1933</v>
      </c>
      <c r="D525" s="833" t="s">
        <v>2996</v>
      </c>
      <c r="E525" s="834" t="s">
        <v>1946</v>
      </c>
      <c r="F525" s="832" t="s">
        <v>1929</v>
      </c>
      <c r="G525" s="832" t="s">
        <v>2042</v>
      </c>
      <c r="H525" s="832" t="s">
        <v>624</v>
      </c>
      <c r="I525" s="832" t="s">
        <v>2233</v>
      </c>
      <c r="J525" s="832" t="s">
        <v>1641</v>
      </c>
      <c r="K525" s="832" t="s">
        <v>2209</v>
      </c>
      <c r="L525" s="835">
        <v>317.98</v>
      </c>
      <c r="M525" s="835">
        <v>635.96</v>
      </c>
      <c r="N525" s="832">
        <v>2</v>
      </c>
      <c r="O525" s="836">
        <v>1</v>
      </c>
      <c r="P525" s="835">
        <v>317.98</v>
      </c>
      <c r="Q525" s="837">
        <v>0.5</v>
      </c>
      <c r="R525" s="832">
        <v>1</v>
      </c>
      <c r="S525" s="837">
        <v>0.5</v>
      </c>
      <c r="T525" s="836">
        <v>0.5</v>
      </c>
      <c r="U525" s="838">
        <v>0.5</v>
      </c>
    </row>
    <row r="526" spans="1:21" ht="14.4" customHeight="1" x14ac:dyDescent="0.3">
      <c r="A526" s="831">
        <v>50</v>
      </c>
      <c r="B526" s="832" t="s">
        <v>1928</v>
      </c>
      <c r="C526" s="832" t="s">
        <v>1933</v>
      </c>
      <c r="D526" s="833" t="s">
        <v>2996</v>
      </c>
      <c r="E526" s="834" t="s">
        <v>1946</v>
      </c>
      <c r="F526" s="832" t="s">
        <v>1929</v>
      </c>
      <c r="G526" s="832" t="s">
        <v>2042</v>
      </c>
      <c r="H526" s="832" t="s">
        <v>624</v>
      </c>
      <c r="I526" s="832" t="s">
        <v>1640</v>
      </c>
      <c r="J526" s="832" t="s">
        <v>1641</v>
      </c>
      <c r="K526" s="832" t="s">
        <v>1642</v>
      </c>
      <c r="L526" s="835">
        <v>10.34</v>
      </c>
      <c r="M526" s="835">
        <v>165.44</v>
      </c>
      <c r="N526" s="832">
        <v>16</v>
      </c>
      <c r="O526" s="836">
        <v>2</v>
      </c>
      <c r="P526" s="835">
        <v>82.72</v>
      </c>
      <c r="Q526" s="837">
        <v>0.5</v>
      </c>
      <c r="R526" s="832">
        <v>8</v>
      </c>
      <c r="S526" s="837">
        <v>0.5</v>
      </c>
      <c r="T526" s="836">
        <v>1</v>
      </c>
      <c r="U526" s="838">
        <v>0.5</v>
      </c>
    </row>
    <row r="527" spans="1:21" ht="14.4" customHeight="1" x14ac:dyDescent="0.3">
      <c r="A527" s="831">
        <v>50</v>
      </c>
      <c r="B527" s="832" t="s">
        <v>1928</v>
      </c>
      <c r="C527" s="832" t="s">
        <v>1933</v>
      </c>
      <c r="D527" s="833" t="s">
        <v>2996</v>
      </c>
      <c r="E527" s="834" t="s">
        <v>1946</v>
      </c>
      <c r="F527" s="832" t="s">
        <v>1929</v>
      </c>
      <c r="G527" s="832" t="s">
        <v>2042</v>
      </c>
      <c r="H527" s="832" t="s">
        <v>624</v>
      </c>
      <c r="I527" s="832" t="s">
        <v>1643</v>
      </c>
      <c r="J527" s="832" t="s">
        <v>1641</v>
      </c>
      <c r="K527" s="832" t="s">
        <v>1644</v>
      </c>
      <c r="L527" s="835">
        <v>15.9</v>
      </c>
      <c r="M527" s="835">
        <v>318</v>
      </c>
      <c r="N527" s="832">
        <v>20</v>
      </c>
      <c r="O527" s="836">
        <v>3.5</v>
      </c>
      <c r="P527" s="835">
        <v>79.5</v>
      </c>
      <c r="Q527" s="837">
        <v>0.25</v>
      </c>
      <c r="R527" s="832">
        <v>5</v>
      </c>
      <c r="S527" s="837">
        <v>0.25</v>
      </c>
      <c r="T527" s="836">
        <v>1</v>
      </c>
      <c r="U527" s="838">
        <v>0.2857142857142857</v>
      </c>
    </row>
    <row r="528" spans="1:21" ht="14.4" customHeight="1" x14ac:dyDescent="0.3">
      <c r="A528" s="831">
        <v>50</v>
      </c>
      <c r="B528" s="832" t="s">
        <v>1928</v>
      </c>
      <c r="C528" s="832" t="s">
        <v>1933</v>
      </c>
      <c r="D528" s="833" t="s">
        <v>2996</v>
      </c>
      <c r="E528" s="834" t="s">
        <v>1946</v>
      </c>
      <c r="F528" s="832" t="s">
        <v>1929</v>
      </c>
      <c r="G528" s="832" t="s">
        <v>2042</v>
      </c>
      <c r="H528" s="832" t="s">
        <v>624</v>
      </c>
      <c r="I528" s="832" t="s">
        <v>2657</v>
      </c>
      <c r="J528" s="832" t="s">
        <v>1641</v>
      </c>
      <c r="K528" s="832" t="s">
        <v>1540</v>
      </c>
      <c r="L528" s="835">
        <v>158.99</v>
      </c>
      <c r="M528" s="835">
        <v>476.97</v>
      </c>
      <c r="N528" s="832">
        <v>3</v>
      </c>
      <c r="O528" s="836">
        <v>1</v>
      </c>
      <c r="P528" s="835">
        <v>317.98</v>
      </c>
      <c r="Q528" s="837">
        <v>0.66666666666666663</v>
      </c>
      <c r="R528" s="832">
        <v>2</v>
      </c>
      <c r="S528" s="837">
        <v>0.66666666666666663</v>
      </c>
      <c r="T528" s="836">
        <v>0.5</v>
      </c>
      <c r="U528" s="838">
        <v>0.5</v>
      </c>
    </row>
    <row r="529" spans="1:21" ht="14.4" customHeight="1" x14ac:dyDescent="0.3">
      <c r="A529" s="831">
        <v>50</v>
      </c>
      <c r="B529" s="832" t="s">
        <v>1928</v>
      </c>
      <c r="C529" s="832" t="s">
        <v>1933</v>
      </c>
      <c r="D529" s="833" t="s">
        <v>2996</v>
      </c>
      <c r="E529" s="834" t="s">
        <v>1946</v>
      </c>
      <c r="F529" s="832" t="s">
        <v>1929</v>
      </c>
      <c r="G529" s="832" t="s">
        <v>2042</v>
      </c>
      <c r="H529" s="832" t="s">
        <v>587</v>
      </c>
      <c r="I529" s="832" t="s">
        <v>2658</v>
      </c>
      <c r="J529" s="832" t="s">
        <v>2659</v>
      </c>
      <c r="K529" s="832" t="s">
        <v>1851</v>
      </c>
      <c r="L529" s="835">
        <v>286.18</v>
      </c>
      <c r="M529" s="835">
        <v>286.18</v>
      </c>
      <c r="N529" s="832">
        <v>1</v>
      </c>
      <c r="O529" s="836">
        <v>0.5</v>
      </c>
      <c r="P529" s="835">
        <v>286.18</v>
      </c>
      <c r="Q529" s="837">
        <v>1</v>
      </c>
      <c r="R529" s="832">
        <v>1</v>
      </c>
      <c r="S529" s="837">
        <v>1</v>
      </c>
      <c r="T529" s="836">
        <v>0.5</v>
      </c>
      <c r="U529" s="838">
        <v>1</v>
      </c>
    </row>
    <row r="530" spans="1:21" ht="14.4" customHeight="1" x14ac:dyDescent="0.3">
      <c r="A530" s="831">
        <v>50</v>
      </c>
      <c r="B530" s="832" t="s">
        <v>1928</v>
      </c>
      <c r="C530" s="832" t="s">
        <v>1933</v>
      </c>
      <c r="D530" s="833" t="s">
        <v>2996</v>
      </c>
      <c r="E530" s="834" t="s">
        <v>1946</v>
      </c>
      <c r="F530" s="832" t="s">
        <v>1929</v>
      </c>
      <c r="G530" s="832" t="s">
        <v>2660</v>
      </c>
      <c r="H530" s="832" t="s">
        <v>587</v>
      </c>
      <c r="I530" s="832" t="s">
        <v>2661</v>
      </c>
      <c r="J530" s="832" t="s">
        <v>2662</v>
      </c>
      <c r="K530" s="832" t="s">
        <v>2663</v>
      </c>
      <c r="L530" s="835">
        <v>1098.0999999999999</v>
      </c>
      <c r="M530" s="835">
        <v>3294.2999999999997</v>
      </c>
      <c r="N530" s="832">
        <v>3</v>
      </c>
      <c r="O530" s="836">
        <v>1</v>
      </c>
      <c r="P530" s="835"/>
      <c r="Q530" s="837">
        <v>0</v>
      </c>
      <c r="R530" s="832"/>
      <c r="S530" s="837">
        <v>0</v>
      </c>
      <c r="T530" s="836"/>
      <c r="U530" s="838">
        <v>0</v>
      </c>
    </row>
    <row r="531" spans="1:21" ht="14.4" customHeight="1" x14ac:dyDescent="0.3">
      <c r="A531" s="831">
        <v>50</v>
      </c>
      <c r="B531" s="832" t="s">
        <v>1928</v>
      </c>
      <c r="C531" s="832" t="s">
        <v>1933</v>
      </c>
      <c r="D531" s="833" t="s">
        <v>2996</v>
      </c>
      <c r="E531" s="834" t="s">
        <v>1946</v>
      </c>
      <c r="F531" s="832" t="s">
        <v>1929</v>
      </c>
      <c r="G531" s="832" t="s">
        <v>2043</v>
      </c>
      <c r="H531" s="832" t="s">
        <v>587</v>
      </c>
      <c r="I531" s="832" t="s">
        <v>2664</v>
      </c>
      <c r="J531" s="832" t="s">
        <v>2045</v>
      </c>
      <c r="K531" s="832" t="s">
        <v>2286</v>
      </c>
      <c r="L531" s="835">
        <v>279.52999999999997</v>
      </c>
      <c r="M531" s="835">
        <v>279.52999999999997</v>
      </c>
      <c r="N531" s="832">
        <v>1</v>
      </c>
      <c r="O531" s="836">
        <v>0.5</v>
      </c>
      <c r="P531" s="835">
        <v>279.52999999999997</v>
      </c>
      <c r="Q531" s="837">
        <v>1</v>
      </c>
      <c r="R531" s="832">
        <v>1</v>
      </c>
      <c r="S531" s="837">
        <v>1</v>
      </c>
      <c r="T531" s="836">
        <v>0.5</v>
      </c>
      <c r="U531" s="838">
        <v>1</v>
      </c>
    </row>
    <row r="532" spans="1:21" ht="14.4" customHeight="1" x14ac:dyDescent="0.3">
      <c r="A532" s="831">
        <v>50</v>
      </c>
      <c r="B532" s="832" t="s">
        <v>1928</v>
      </c>
      <c r="C532" s="832" t="s">
        <v>1933</v>
      </c>
      <c r="D532" s="833" t="s">
        <v>2996</v>
      </c>
      <c r="E532" s="834" t="s">
        <v>1946</v>
      </c>
      <c r="F532" s="832" t="s">
        <v>1929</v>
      </c>
      <c r="G532" s="832" t="s">
        <v>2043</v>
      </c>
      <c r="H532" s="832" t="s">
        <v>587</v>
      </c>
      <c r="I532" s="832" t="s">
        <v>2437</v>
      </c>
      <c r="J532" s="832" t="s">
        <v>2045</v>
      </c>
      <c r="K532" s="832" t="s">
        <v>2131</v>
      </c>
      <c r="L532" s="835">
        <v>430.05</v>
      </c>
      <c r="M532" s="835">
        <v>860.1</v>
      </c>
      <c r="N532" s="832">
        <v>2</v>
      </c>
      <c r="O532" s="836">
        <v>1</v>
      </c>
      <c r="P532" s="835"/>
      <c r="Q532" s="837">
        <v>0</v>
      </c>
      <c r="R532" s="832"/>
      <c r="S532" s="837">
        <v>0</v>
      </c>
      <c r="T532" s="836"/>
      <c r="U532" s="838">
        <v>0</v>
      </c>
    </row>
    <row r="533" spans="1:21" ht="14.4" customHeight="1" x14ac:dyDescent="0.3">
      <c r="A533" s="831">
        <v>50</v>
      </c>
      <c r="B533" s="832" t="s">
        <v>1928</v>
      </c>
      <c r="C533" s="832" t="s">
        <v>1933</v>
      </c>
      <c r="D533" s="833" t="s">
        <v>2996</v>
      </c>
      <c r="E533" s="834" t="s">
        <v>1946</v>
      </c>
      <c r="F533" s="832" t="s">
        <v>1929</v>
      </c>
      <c r="G533" s="832" t="s">
        <v>2043</v>
      </c>
      <c r="H533" s="832" t="s">
        <v>587</v>
      </c>
      <c r="I533" s="832" t="s">
        <v>2665</v>
      </c>
      <c r="J533" s="832" t="s">
        <v>2045</v>
      </c>
      <c r="K533" s="832" t="s">
        <v>1681</v>
      </c>
      <c r="L533" s="835">
        <v>661.62</v>
      </c>
      <c r="M533" s="835">
        <v>661.62</v>
      </c>
      <c r="N533" s="832">
        <v>1</v>
      </c>
      <c r="O533" s="836">
        <v>0.5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50</v>
      </c>
      <c r="B534" s="832" t="s">
        <v>1928</v>
      </c>
      <c r="C534" s="832" t="s">
        <v>1933</v>
      </c>
      <c r="D534" s="833" t="s">
        <v>2996</v>
      </c>
      <c r="E534" s="834" t="s">
        <v>1946</v>
      </c>
      <c r="F534" s="832" t="s">
        <v>1929</v>
      </c>
      <c r="G534" s="832" t="s">
        <v>2043</v>
      </c>
      <c r="H534" s="832" t="s">
        <v>624</v>
      </c>
      <c r="I534" s="832" t="s">
        <v>1688</v>
      </c>
      <c r="J534" s="832" t="s">
        <v>1686</v>
      </c>
      <c r="K534" s="832" t="s">
        <v>1689</v>
      </c>
      <c r="L534" s="835">
        <v>477.84</v>
      </c>
      <c r="M534" s="835">
        <v>955.68</v>
      </c>
      <c r="N534" s="832">
        <v>2</v>
      </c>
      <c r="O534" s="836">
        <v>1</v>
      </c>
      <c r="P534" s="835">
        <v>477.84</v>
      </c>
      <c r="Q534" s="837">
        <v>0.5</v>
      </c>
      <c r="R534" s="832">
        <v>1</v>
      </c>
      <c r="S534" s="837">
        <v>0.5</v>
      </c>
      <c r="T534" s="836">
        <v>0.5</v>
      </c>
      <c r="U534" s="838">
        <v>0.5</v>
      </c>
    </row>
    <row r="535" spans="1:21" ht="14.4" customHeight="1" x14ac:dyDescent="0.3">
      <c r="A535" s="831">
        <v>50</v>
      </c>
      <c r="B535" s="832" t="s">
        <v>1928</v>
      </c>
      <c r="C535" s="832" t="s">
        <v>1933</v>
      </c>
      <c r="D535" s="833" t="s">
        <v>2996</v>
      </c>
      <c r="E535" s="834" t="s">
        <v>1946</v>
      </c>
      <c r="F535" s="832" t="s">
        <v>1929</v>
      </c>
      <c r="G535" s="832" t="s">
        <v>2043</v>
      </c>
      <c r="H535" s="832" t="s">
        <v>624</v>
      </c>
      <c r="I535" s="832" t="s">
        <v>2666</v>
      </c>
      <c r="J535" s="832" t="s">
        <v>1686</v>
      </c>
      <c r="K535" s="832" t="s">
        <v>2240</v>
      </c>
      <c r="L535" s="835">
        <v>310.58999999999997</v>
      </c>
      <c r="M535" s="835">
        <v>310.58999999999997</v>
      </c>
      <c r="N535" s="832">
        <v>1</v>
      </c>
      <c r="O535" s="836">
        <v>0.5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50</v>
      </c>
      <c r="B536" s="832" t="s">
        <v>1928</v>
      </c>
      <c r="C536" s="832" t="s">
        <v>1933</v>
      </c>
      <c r="D536" s="833" t="s">
        <v>2996</v>
      </c>
      <c r="E536" s="834" t="s">
        <v>1946</v>
      </c>
      <c r="F536" s="832" t="s">
        <v>1929</v>
      </c>
      <c r="G536" s="832" t="s">
        <v>2043</v>
      </c>
      <c r="H536" s="832" t="s">
        <v>587</v>
      </c>
      <c r="I536" s="832" t="s">
        <v>2667</v>
      </c>
      <c r="J536" s="832" t="s">
        <v>2668</v>
      </c>
      <c r="K536" s="832" t="s">
        <v>1898</v>
      </c>
      <c r="L536" s="835">
        <v>133.79</v>
      </c>
      <c r="M536" s="835">
        <v>401.37</v>
      </c>
      <c r="N536" s="832">
        <v>3</v>
      </c>
      <c r="O536" s="836">
        <v>0.5</v>
      </c>
      <c r="P536" s="835">
        <v>401.37</v>
      </c>
      <c r="Q536" s="837">
        <v>1</v>
      </c>
      <c r="R536" s="832">
        <v>3</v>
      </c>
      <c r="S536" s="837">
        <v>1</v>
      </c>
      <c r="T536" s="836">
        <v>0.5</v>
      </c>
      <c r="U536" s="838">
        <v>1</v>
      </c>
    </row>
    <row r="537" spans="1:21" ht="14.4" customHeight="1" x14ac:dyDescent="0.3">
      <c r="A537" s="831">
        <v>50</v>
      </c>
      <c r="B537" s="832" t="s">
        <v>1928</v>
      </c>
      <c r="C537" s="832" t="s">
        <v>1933</v>
      </c>
      <c r="D537" s="833" t="s">
        <v>2996</v>
      </c>
      <c r="E537" s="834" t="s">
        <v>1946</v>
      </c>
      <c r="F537" s="832" t="s">
        <v>1929</v>
      </c>
      <c r="G537" s="832" t="s">
        <v>2669</v>
      </c>
      <c r="H537" s="832" t="s">
        <v>587</v>
      </c>
      <c r="I537" s="832" t="s">
        <v>2670</v>
      </c>
      <c r="J537" s="832" t="s">
        <v>2671</v>
      </c>
      <c r="K537" s="832" t="s">
        <v>2672</v>
      </c>
      <c r="L537" s="835">
        <v>0</v>
      </c>
      <c r="M537" s="835">
        <v>0</v>
      </c>
      <c r="N537" s="832">
        <v>3</v>
      </c>
      <c r="O537" s="836">
        <v>1</v>
      </c>
      <c r="P537" s="835"/>
      <c r="Q537" s="837"/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50</v>
      </c>
      <c r="B538" s="832" t="s">
        <v>1928</v>
      </c>
      <c r="C538" s="832" t="s">
        <v>1933</v>
      </c>
      <c r="D538" s="833" t="s">
        <v>2996</v>
      </c>
      <c r="E538" s="834" t="s">
        <v>1946</v>
      </c>
      <c r="F538" s="832" t="s">
        <v>1929</v>
      </c>
      <c r="G538" s="832" t="s">
        <v>2669</v>
      </c>
      <c r="H538" s="832" t="s">
        <v>587</v>
      </c>
      <c r="I538" s="832" t="s">
        <v>2673</v>
      </c>
      <c r="J538" s="832" t="s">
        <v>2674</v>
      </c>
      <c r="K538" s="832" t="s">
        <v>2672</v>
      </c>
      <c r="L538" s="835">
        <v>0</v>
      </c>
      <c r="M538" s="835">
        <v>0</v>
      </c>
      <c r="N538" s="832">
        <v>2</v>
      </c>
      <c r="O538" s="836">
        <v>1.5</v>
      </c>
      <c r="P538" s="835">
        <v>0</v>
      </c>
      <c r="Q538" s="837"/>
      <c r="R538" s="832">
        <v>1</v>
      </c>
      <c r="S538" s="837">
        <v>0.5</v>
      </c>
      <c r="T538" s="836">
        <v>0.5</v>
      </c>
      <c r="U538" s="838">
        <v>0.33333333333333331</v>
      </c>
    </row>
    <row r="539" spans="1:21" ht="14.4" customHeight="1" x14ac:dyDescent="0.3">
      <c r="A539" s="831">
        <v>50</v>
      </c>
      <c r="B539" s="832" t="s">
        <v>1928</v>
      </c>
      <c r="C539" s="832" t="s">
        <v>1933</v>
      </c>
      <c r="D539" s="833" t="s">
        <v>2996</v>
      </c>
      <c r="E539" s="834" t="s">
        <v>1946</v>
      </c>
      <c r="F539" s="832" t="s">
        <v>1929</v>
      </c>
      <c r="G539" s="832" t="s">
        <v>2669</v>
      </c>
      <c r="H539" s="832" t="s">
        <v>587</v>
      </c>
      <c r="I539" s="832" t="s">
        <v>2675</v>
      </c>
      <c r="J539" s="832" t="s">
        <v>2676</v>
      </c>
      <c r="K539" s="832" t="s">
        <v>2677</v>
      </c>
      <c r="L539" s="835">
        <v>0</v>
      </c>
      <c r="M539" s="835">
        <v>0</v>
      </c>
      <c r="N539" s="832">
        <v>1</v>
      </c>
      <c r="O539" s="836">
        <v>1</v>
      </c>
      <c r="P539" s="835"/>
      <c r="Q539" s="837"/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50</v>
      </c>
      <c r="B540" s="832" t="s">
        <v>1928</v>
      </c>
      <c r="C540" s="832" t="s">
        <v>1933</v>
      </c>
      <c r="D540" s="833" t="s">
        <v>2996</v>
      </c>
      <c r="E540" s="834" t="s">
        <v>1946</v>
      </c>
      <c r="F540" s="832" t="s">
        <v>1929</v>
      </c>
      <c r="G540" s="832" t="s">
        <v>2669</v>
      </c>
      <c r="H540" s="832" t="s">
        <v>587</v>
      </c>
      <c r="I540" s="832" t="s">
        <v>2678</v>
      </c>
      <c r="J540" s="832" t="s">
        <v>2679</v>
      </c>
      <c r="K540" s="832" t="s">
        <v>2680</v>
      </c>
      <c r="L540" s="835">
        <v>0</v>
      </c>
      <c r="M540" s="835">
        <v>0</v>
      </c>
      <c r="N540" s="832">
        <v>21</v>
      </c>
      <c r="O540" s="836">
        <v>5.5</v>
      </c>
      <c r="P540" s="835"/>
      <c r="Q540" s="837"/>
      <c r="R540" s="832"/>
      <c r="S540" s="837">
        <v>0</v>
      </c>
      <c r="T540" s="836"/>
      <c r="U540" s="838">
        <v>0</v>
      </c>
    </row>
    <row r="541" spans="1:21" ht="14.4" customHeight="1" x14ac:dyDescent="0.3">
      <c r="A541" s="831">
        <v>50</v>
      </c>
      <c r="B541" s="832" t="s">
        <v>1928</v>
      </c>
      <c r="C541" s="832" t="s">
        <v>1933</v>
      </c>
      <c r="D541" s="833" t="s">
        <v>2996</v>
      </c>
      <c r="E541" s="834" t="s">
        <v>1946</v>
      </c>
      <c r="F541" s="832" t="s">
        <v>1929</v>
      </c>
      <c r="G541" s="832" t="s">
        <v>2681</v>
      </c>
      <c r="H541" s="832" t="s">
        <v>587</v>
      </c>
      <c r="I541" s="832" t="s">
        <v>2682</v>
      </c>
      <c r="J541" s="832" t="s">
        <v>2683</v>
      </c>
      <c r="K541" s="832" t="s">
        <v>2684</v>
      </c>
      <c r="L541" s="835">
        <v>0</v>
      </c>
      <c r="M541" s="835">
        <v>0</v>
      </c>
      <c r="N541" s="832">
        <v>5</v>
      </c>
      <c r="O541" s="836">
        <v>1.5</v>
      </c>
      <c r="P541" s="835"/>
      <c r="Q541" s="837"/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50</v>
      </c>
      <c r="B542" s="832" t="s">
        <v>1928</v>
      </c>
      <c r="C542" s="832" t="s">
        <v>1933</v>
      </c>
      <c r="D542" s="833" t="s">
        <v>2996</v>
      </c>
      <c r="E542" s="834" t="s">
        <v>1946</v>
      </c>
      <c r="F542" s="832" t="s">
        <v>1929</v>
      </c>
      <c r="G542" s="832" t="s">
        <v>2450</v>
      </c>
      <c r="H542" s="832" t="s">
        <v>624</v>
      </c>
      <c r="I542" s="832" t="s">
        <v>1772</v>
      </c>
      <c r="J542" s="832" t="s">
        <v>1773</v>
      </c>
      <c r="K542" s="832" t="s">
        <v>1774</v>
      </c>
      <c r="L542" s="835">
        <v>0</v>
      </c>
      <c r="M542" s="835">
        <v>0</v>
      </c>
      <c r="N542" s="832">
        <v>8</v>
      </c>
      <c r="O542" s="836">
        <v>2</v>
      </c>
      <c r="P542" s="835">
        <v>0</v>
      </c>
      <c r="Q542" s="837"/>
      <c r="R542" s="832">
        <v>4</v>
      </c>
      <c r="S542" s="837">
        <v>0.5</v>
      </c>
      <c r="T542" s="836">
        <v>1.5</v>
      </c>
      <c r="U542" s="838">
        <v>0.75</v>
      </c>
    </row>
    <row r="543" spans="1:21" ht="14.4" customHeight="1" x14ac:dyDescent="0.3">
      <c r="A543" s="831">
        <v>50</v>
      </c>
      <c r="B543" s="832" t="s">
        <v>1928</v>
      </c>
      <c r="C543" s="832" t="s">
        <v>1933</v>
      </c>
      <c r="D543" s="833" t="s">
        <v>2996</v>
      </c>
      <c r="E543" s="834" t="s">
        <v>1946</v>
      </c>
      <c r="F543" s="832" t="s">
        <v>1929</v>
      </c>
      <c r="G543" s="832" t="s">
        <v>2685</v>
      </c>
      <c r="H543" s="832" t="s">
        <v>624</v>
      </c>
      <c r="I543" s="832" t="s">
        <v>2686</v>
      </c>
      <c r="J543" s="832" t="s">
        <v>2687</v>
      </c>
      <c r="K543" s="832" t="s">
        <v>1614</v>
      </c>
      <c r="L543" s="835">
        <v>1543.26</v>
      </c>
      <c r="M543" s="835">
        <v>3086.52</v>
      </c>
      <c r="N543" s="832">
        <v>2</v>
      </c>
      <c r="O543" s="836">
        <v>0.5</v>
      </c>
      <c r="P543" s="835"/>
      <c r="Q543" s="837">
        <v>0</v>
      </c>
      <c r="R543" s="832"/>
      <c r="S543" s="837">
        <v>0</v>
      </c>
      <c r="T543" s="836"/>
      <c r="U543" s="838">
        <v>0</v>
      </c>
    </row>
    <row r="544" spans="1:21" ht="14.4" customHeight="1" x14ac:dyDescent="0.3">
      <c r="A544" s="831">
        <v>50</v>
      </c>
      <c r="B544" s="832" t="s">
        <v>1928</v>
      </c>
      <c r="C544" s="832" t="s">
        <v>1933</v>
      </c>
      <c r="D544" s="833" t="s">
        <v>2996</v>
      </c>
      <c r="E544" s="834" t="s">
        <v>1946</v>
      </c>
      <c r="F544" s="832" t="s">
        <v>1929</v>
      </c>
      <c r="G544" s="832" t="s">
        <v>2314</v>
      </c>
      <c r="H544" s="832" t="s">
        <v>587</v>
      </c>
      <c r="I544" s="832" t="s">
        <v>2315</v>
      </c>
      <c r="J544" s="832" t="s">
        <v>2316</v>
      </c>
      <c r="K544" s="832" t="s">
        <v>2317</v>
      </c>
      <c r="L544" s="835">
        <v>120.14</v>
      </c>
      <c r="M544" s="835">
        <v>1561.8200000000002</v>
      </c>
      <c r="N544" s="832">
        <v>13</v>
      </c>
      <c r="O544" s="836">
        <v>5.5</v>
      </c>
      <c r="P544" s="835">
        <v>360.42</v>
      </c>
      <c r="Q544" s="837">
        <v>0.23076923076923075</v>
      </c>
      <c r="R544" s="832">
        <v>3</v>
      </c>
      <c r="S544" s="837">
        <v>0.23076923076923078</v>
      </c>
      <c r="T544" s="836">
        <v>1.5</v>
      </c>
      <c r="U544" s="838">
        <v>0.27272727272727271</v>
      </c>
    </row>
    <row r="545" spans="1:21" ht="14.4" customHeight="1" x14ac:dyDescent="0.3">
      <c r="A545" s="831">
        <v>50</v>
      </c>
      <c r="B545" s="832" t="s">
        <v>1928</v>
      </c>
      <c r="C545" s="832" t="s">
        <v>1933</v>
      </c>
      <c r="D545" s="833" t="s">
        <v>2996</v>
      </c>
      <c r="E545" s="834" t="s">
        <v>1946</v>
      </c>
      <c r="F545" s="832" t="s">
        <v>1929</v>
      </c>
      <c r="G545" s="832" t="s">
        <v>2314</v>
      </c>
      <c r="H545" s="832" t="s">
        <v>587</v>
      </c>
      <c r="I545" s="832" t="s">
        <v>2688</v>
      </c>
      <c r="J545" s="832" t="s">
        <v>2689</v>
      </c>
      <c r="K545" s="832" t="s">
        <v>2690</v>
      </c>
      <c r="L545" s="835">
        <v>240.27</v>
      </c>
      <c r="M545" s="835">
        <v>240.27</v>
      </c>
      <c r="N545" s="832">
        <v>1</v>
      </c>
      <c r="O545" s="836">
        <v>1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1928</v>
      </c>
      <c r="C546" s="832" t="s">
        <v>1933</v>
      </c>
      <c r="D546" s="833" t="s">
        <v>2996</v>
      </c>
      <c r="E546" s="834" t="s">
        <v>1946</v>
      </c>
      <c r="F546" s="832" t="s">
        <v>1929</v>
      </c>
      <c r="G546" s="832" t="s">
        <v>2050</v>
      </c>
      <c r="H546" s="832" t="s">
        <v>587</v>
      </c>
      <c r="I546" s="832" t="s">
        <v>2318</v>
      </c>
      <c r="J546" s="832" t="s">
        <v>1041</v>
      </c>
      <c r="K546" s="832" t="s">
        <v>1623</v>
      </c>
      <c r="L546" s="835">
        <v>210.38</v>
      </c>
      <c r="M546" s="835">
        <v>1472.66</v>
      </c>
      <c r="N546" s="832">
        <v>7</v>
      </c>
      <c r="O546" s="836">
        <v>3</v>
      </c>
      <c r="P546" s="835">
        <v>420.76</v>
      </c>
      <c r="Q546" s="837">
        <v>0.2857142857142857</v>
      </c>
      <c r="R546" s="832">
        <v>2</v>
      </c>
      <c r="S546" s="837">
        <v>0.2857142857142857</v>
      </c>
      <c r="T546" s="836">
        <v>1</v>
      </c>
      <c r="U546" s="838">
        <v>0.33333333333333331</v>
      </c>
    </row>
    <row r="547" spans="1:21" ht="14.4" customHeight="1" x14ac:dyDescent="0.3">
      <c r="A547" s="831">
        <v>50</v>
      </c>
      <c r="B547" s="832" t="s">
        <v>1928</v>
      </c>
      <c r="C547" s="832" t="s">
        <v>1933</v>
      </c>
      <c r="D547" s="833" t="s">
        <v>2996</v>
      </c>
      <c r="E547" s="834" t="s">
        <v>1946</v>
      </c>
      <c r="F547" s="832" t="s">
        <v>1929</v>
      </c>
      <c r="G547" s="832" t="s">
        <v>2050</v>
      </c>
      <c r="H547" s="832" t="s">
        <v>587</v>
      </c>
      <c r="I547" s="832" t="s">
        <v>2051</v>
      </c>
      <c r="J547" s="832" t="s">
        <v>1041</v>
      </c>
      <c r="K547" s="832" t="s">
        <v>2052</v>
      </c>
      <c r="L547" s="835">
        <v>42.08</v>
      </c>
      <c r="M547" s="835">
        <v>84.16</v>
      </c>
      <c r="N547" s="832">
        <v>2</v>
      </c>
      <c r="O547" s="836">
        <v>1</v>
      </c>
      <c r="P547" s="835">
        <v>42.08</v>
      </c>
      <c r="Q547" s="837">
        <v>0.5</v>
      </c>
      <c r="R547" s="832">
        <v>1</v>
      </c>
      <c r="S547" s="837">
        <v>0.5</v>
      </c>
      <c r="T547" s="836">
        <v>0.5</v>
      </c>
      <c r="U547" s="838">
        <v>0.5</v>
      </c>
    </row>
    <row r="548" spans="1:21" ht="14.4" customHeight="1" x14ac:dyDescent="0.3">
      <c r="A548" s="831">
        <v>50</v>
      </c>
      <c r="B548" s="832" t="s">
        <v>1928</v>
      </c>
      <c r="C548" s="832" t="s">
        <v>1933</v>
      </c>
      <c r="D548" s="833" t="s">
        <v>2996</v>
      </c>
      <c r="E548" s="834" t="s">
        <v>1946</v>
      </c>
      <c r="F548" s="832" t="s">
        <v>1929</v>
      </c>
      <c r="G548" s="832" t="s">
        <v>2691</v>
      </c>
      <c r="H548" s="832" t="s">
        <v>587</v>
      </c>
      <c r="I548" s="832" t="s">
        <v>2692</v>
      </c>
      <c r="J548" s="832" t="s">
        <v>2693</v>
      </c>
      <c r="K548" s="832" t="s">
        <v>2694</v>
      </c>
      <c r="L548" s="835">
        <v>282.05</v>
      </c>
      <c r="M548" s="835">
        <v>564.1</v>
      </c>
      <c r="N548" s="832">
        <v>2</v>
      </c>
      <c r="O548" s="836">
        <v>0.5</v>
      </c>
      <c r="P548" s="835">
        <v>564.1</v>
      </c>
      <c r="Q548" s="837">
        <v>1</v>
      </c>
      <c r="R548" s="832">
        <v>2</v>
      </c>
      <c r="S548" s="837">
        <v>1</v>
      </c>
      <c r="T548" s="836">
        <v>0.5</v>
      </c>
      <c r="U548" s="838">
        <v>1</v>
      </c>
    </row>
    <row r="549" spans="1:21" ht="14.4" customHeight="1" x14ac:dyDescent="0.3">
      <c r="A549" s="831">
        <v>50</v>
      </c>
      <c r="B549" s="832" t="s">
        <v>1928</v>
      </c>
      <c r="C549" s="832" t="s">
        <v>1933</v>
      </c>
      <c r="D549" s="833" t="s">
        <v>2996</v>
      </c>
      <c r="E549" s="834" t="s">
        <v>1946</v>
      </c>
      <c r="F549" s="832" t="s">
        <v>1929</v>
      </c>
      <c r="G549" s="832" t="s">
        <v>2695</v>
      </c>
      <c r="H549" s="832" t="s">
        <v>587</v>
      </c>
      <c r="I549" s="832" t="s">
        <v>2696</v>
      </c>
      <c r="J549" s="832" t="s">
        <v>2697</v>
      </c>
      <c r="K549" s="832" t="s">
        <v>1902</v>
      </c>
      <c r="L549" s="835">
        <v>0</v>
      </c>
      <c r="M549" s="835">
        <v>0</v>
      </c>
      <c r="N549" s="832">
        <v>1</v>
      </c>
      <c r="O549" s="836">
        <v>0.5</v>
      </c>
      <c r="P549" s="835">
        <v>0</v>
      </c>
      <c r="Q549" s="837"/>
      <c r="R549" s="832">
        <v>1</v>
      </c>
      <c r="S549" s="837">
        <v>1</v>
      </c>
      <c r="T549" s="836">
        <v>0.5</v>
      </c>
      <c r="U549" s="838">
        <v>1</v>
      </c>
    </row>
    <row r="550" spans="1:21" ht="14.4" customHeight="1" x14ac:dyDescent="0.3">
      <c r="A550" s="831">
        <v>50</v>
      </c>
      <c r="B550" s="832" t="s">
        <v>1928</v>
      </c>
      <c r="C550" s="832" t="s">
        <v>1933</v>
      </c>
      <c r="D550" s="833" t="s">
        <v>2996</v>
      </c>
      <c r="E550" s="834" t="s">
        <v>1946</v>
      </c>
      <c r="F550" s="832" t="s">
        <v>1929</v>
      </c>
      <c r="G550" s="832" t="s">
        <v>2695</v>
      </c>
      <c r="H550" s="832" t="s">
        <v>587</v>
      </c>
      <c r="I550" s="832" t="s">
        <v>2698</v>
      </c>
      <c r="J550" s="832" t="s">
        <v>2697</v>
      </c>
      <c r="K550" s="832" t="s">
        <v>2699</v>
      </c>
      <c r="L550" s="835">
        <v>0</v>
      </c>
      <c r="M550" s="835">
        <v>0</v>
      </c>
      <c r="N550" s="832">
        <v>1</v>
      </c>
      <c r="O550" s="836">
        <v>1</v>
      </c>
      <c r="P550" s="835"/>
      <c r="Q550" s="837"/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50</v>
      </c>
      <c r="B551" s="832" t="s">
        <v>1928</v>
      </c>
      <c r="C551" s="832" t="s">
        <v>1933</v>
      </c>
      <c r="D551" s="833" t="s">
        <v>2996</v>
      </c>
      <c r="E551" s="834" t="s">
        <v>1946</v>
      </c>
      <c r="F551" s="832" t="s">
        <v>1929</v>
      </c>
      <c r="G551" s="832" t="s">
        <v>2053</v>
      </c>
      <c r="H551" s="832" t="s">
        <v>624</v>
      </c>
      <c r="I551" s="832" t="s">
        <v>1693</v>
      </c>
      <c r="J551" s="832" t="s">
        <v>806</v>
      </c>
      <c r="K551" s="832" t="s">
        <v>1694</v>
      </c>
      <c r="L551" s="835">
        <v>300.31</v>
      </c>
      <c r="M551" s="835">
        <v>300.31</v>
      </c>
      <c r="N551" s="832">
        <v>1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50</v>
      </c>
      <c r="B552" s="832" t="s">
        <v>1928</v>
      </c>
      <c r="C552" s="832" t="s">
        <v>1933</v>
      </c>
      <c r="D552" s="833" t="s">
        <v>2996</v>
      </c>
      <c r="E552" s="834" t="s">
        <v>1946</v>
      </c>
      <c r="F552" s="832" t="s">
        <v>1929</v>
      </c>
      <c r="G552" s="832" t="s">
        <v>2089</v>
      </c>
      <c r="H552" s="832" t="s">
        <v>624</v>
      </c>
      <c r="I552" s="832" t="s">
        <v>1668</v>
      </c>
      <c r="J552" s="832" t="s">
        <v>1669</v>
      </c>
      <c r="K552" s="832" t="s">
        <v>1670</v>
      </c>
      <c r="L552" s="835">
        <v>79.11</v>
      </c>
      <c r="M552" s="835">
        <v>79.11</v>
      </c>
      <c r="N552" s="832">
        <v>1</v>
      </c>
      <c r="O552" s="836">
        <v>1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50</v>
      </c>
      <c r="B553" s="832" t="s">
        <v>1928</v>
      </c>
      <c r="C553" s="832" t="s">
        <v>1933</v>
      </c>
      <c r="D553" s="833" t="s">
        <v>2996</v>
      </c>
      <c r="E553" s="834" t="s">
        <v>1946</v>
      </c>
      <c r="F553" s="832" t="s">
        <v>1929</v>
      </c>
      <c r="G553" s="832" t="s">
        <v>2089</v>
      </c>
      <c r="H553" s="832" t="s">
        <v>624</v>
      </c>
      <c r="I553" s="832" t="s">
        <v>2700</v>
      </c>
      <c r="J553" s="832" t="s">
        <v>1669</v>
      </c>
      <c r="K553" s="832" t="s">
        <v>2317</v>
      </c>
      <c r="L553" s="835">
        <v>263.68</v>
      </c>
      <c r="M553" s="835">
        <v>2109.44</v>
      </c>
      <c r="N553" s="832">
        <v>8</v>
      </c>
      <c r="O553" s="836">
        <v>5</v>
      </c>
      <c r="P553" s="835">
        <v>791.04</v>
      </c>
      <c r="Q553" s="837">
        <v>0.375</v>
      </c>
      <c r="R553" s="832">
        <v>3</v>
      </c>
      <c r="S553" s="837">
        <v>0.375</v>
      </c>
      <c r="T553" s="836">
        <v>1.5</v>
      </c>
      <c r="U553" s="838">
        <v>0.3</v>
      </c>
    </row>
    <row r="554" spans="1:21" ht="14.4" customHeight="1" x14ac:dyDescent="0.3">
      <c r="A554" s="831">
        <v>50</v>
      </c>
      <c r="B554" s="832" t="s">
        <v>1928</v>
      </c>
      <c r="C554" s="832" t="s">
        <v>1933</v>
      </c>
      <c r="D554" s="833" t="s">
        <v>2996</v>
      </c>
      <c r="E554" s="834" t="s">
        <v>1946</v>
      </c>
      <c r="F554" s="832" t="s">
        <v>1929</v>
      </c>
      <c r="G554" s="832" t="s">
        <v>2089</v>
      </c>
      <c r="H554" s="832" t="s">
        <v>587</v>
      </c>
      <c r="I554" s="832" t="s">
        <v>2701</v>
      </c>
      <c r="J554" s="832" t="s">
        <v>2702</v>
      </c>
      <c r="K554" s="832" t="s">
        <v>2703</v>
      </c>
      <c r="L554" s="835">
        <v>36.909999999999997</v>
      </c>
      <c r="M554" s="835">
        <v>36.909999999999997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50</v>
      </c>
      <c r="B555" s="832" t="s">
        <v>1928</v>
      </c>
      <c r="C555" s="832" t="s">
        <v>1933</v>
      </c>
      <c r="D555" s="833" t="s">
        <v>2996</v>
      </c>
      <c r="E555" s="834" t="s">
        <v>1946</v>
      </c>
      <c r="F555" s="832" t="s">
        <v>1929</v>
      </c>
      <c r="G555" s="832" t="s">
        <v>2241</v>
      </c>
      <c r="H555" s="832" t="s">
        <v>624</v>
      </c>
      <c r="I555" s="832" t="s">
        <v>2704</v>
      </c>
      <c r="J555" s="832" t="s">
        <v>2243</v>
      </c>
      <c r="K555" s="832" t="s">
        <v>2705</v>
      </c>
      <c r="L555" s="835">
        <v>246.88</v>
      </c>
      <c r="M555" s="835">
        <v>987.52</v>
      </c>
      <c r="N555" s="832">
        <v>4</v>
      </c>
      <c r="O555" s="836">
        <v>1</v>
      </c>
      <c r="P555" s="835">
        <v>987.52</v>
      </c>
      <c r="Q555" s="837">
        <v>1</v>
      </c>
      <c r="R555" s="832">
        <v>4</v>
      </c>
      <c r="S555" s="837">
        <v>1</v>
      </c>
      <c r="T555" s="836">
        <v>1</v>
      </c>
      <c r="U555" s="838">
        <v>1</v>
      </c>
    </row>
    <row r="556" spans="1:21" ht="14.4" customHeight="1" x14ac:dyDescent="0.3">
      <c r="A556" s="831">
        <v>50</v>
      </c>
      <c r="B556" s="832" t="s">
        <v>1928</v>
      </c>
      <c r="C556" s="832" t="s">
        <v>1933</v>
      </c>
      <c r="D556" s="833" t="s">
        <v>2996</v>
      </c>
      <c r="E556" s="834" t="s">
        <v>1946</v>
      </c>
      <c r="F556" s="832" t="s">
        <v>1929</v>
      </c>
      <c r="G556" s="832" t="s">
        <v>2241</v>
      </c>
      <c r="H556" s="832" t="s">
        <v>624</v>
      </c>
      <c r="I556" s="832" t="s">
        <v>2242</v>
      </c>
      <c r="J556" s="832" t="s">
        <v>2243</v>
      </c>
      <c r="K556" s="832" t="s">
        <v>2244</v>
      </c>
      <c r="L556" s="835">
        <v>301.26</v>
      </c>
      <c r="M556" s="835">
        <v>1205.04</v>
      </c>
      <c r="N556" s="832">
        <v>4</v>
      </c>
      <c r="O556" s="836">
        <v>0.5</v>
      </c>
      <c r="P556" s="835"/>
      <c r="Q556" s="837">
        <v>0</v>
      </c>
      <c r="R556" s="832"/>
      <c r="S556" s="837">
        <v>0</v>
      </c>
      <c r="T556" s="836"/>
      <c r="U556" s="838">
        <v>0</v>
      </c>
    </row>
    <row r="557" spans="1:21" ht="14.4" customHeight="1" x14ac:dyDescent="0.3">
      <c r="A557" s="831">
        <v>50</v>
      </c>
      <c r="B557" s="832" t="s">
        <v>1928</v>
      </c>
      <c r="C557" s="832" t="s">
        <v>1933</v>
      </c>
      <c r="D557" s="833" t="s">
        <v>2996</v>
      </c>
      <c r="E557" s="834" t="s">
        <v>1946</v>
      </c>
      <c r="F557" s="832" t="s">
        <v>1929</v>
      </c>
      <c r="G557" s="832" t="s">
        <v>2067</v>
      </c>
      <c r="H557" s="832" t="s">
        <v>587</v>
      </c>
      <c r="I557" s="832" t="s">
        <v>2706</v>
      </c>
      <c r="J557" s="832" t="s">
        <v>2707</v>
      </c>
      <c r="K557" s="832" t="s">
        <v>2708</v>
      </c>
      <c r="L557" s="835">
        <v>96.8</v>
      </c>
      <c r="M557" s="835">
        <v>387.2</v>
      </c>
      <c r="N557" s="832">
        <v>4</v>
      </c>
      <c r="O557" s="836">
        <v>0.5</v>
      </c>
      <c r="P557" s="835">
        <v>387.2</v>
      </c>
      <c r="Q557" s="837">
        <v>1</v>
      </c>
      <c r="R557" s="832">
        <v>4</v>
      </c>
      <c r="S557" s="837">
        <v>1</v>
      </c>
      <c r="T557" s="836">
        <v>0.5</v>
      </c>
      <c r="U557" s="838">
        <v>1</v>
      </c>
    </row>
    <row r="558" spans="1:21" ht="14.4" customHeight="1" x14ac:dyDescent="0.3">
      <c r="A558" s="831">
        <v>50</v>
      </c>
      <c r="B558" s="832" t="s">
        <v>1928</v>
      </c>
      <c r="C558" s="832" t="s">
        <v>1933</v>
      </c>
      <c r="D558" s="833" t="s">
        <v>2996</v>
      </c>
      <c r="E558" s="834" t="s">
        <v>1946</v>
      </c>
      <c r="F558" s="832" t="s">
        <v>1929</v>
      </c>
      <c r="G558" s="832" t="s">
        <v>2067</v>
      </c>
      <c r="H558" s="832" t="s">
        <v>587</v>
      </c>
      <c r="I558" s="832" t="s">
        <v>2709</v>
      </c>
      <c r="J558" s="832" t="s">
        <v>2710</v>
      </c>
      <c r="K558" s="832" t="s">
        <v>2711</v>
      </c>
      <c r="L558" s="835">
        <v>96.8</v>
      </c>
      <c r="M558" s="835">
        <v>967.99999999999989</v>
      </c>
      <c r="N558" s="832">
        <v>10</v>
      </c>
      <c r="O558" s="836">
        <v>1.5</v>
      </c>
      <c r="P558" s="835">
        <v>290.39999999999998</v>
      </c>
      <c r="Q558" s="837">
        <v>0.3</v>
      </c>
      <c r="R558" s="832">
        <v>3</v>
      </c>
      <c r="S558" s="837">
        <v>0.3</v>
      </c>
      <c r="T558" s="836">
        <v>0.5</v>
      </c>
      <c r="U558" s="838">
        <v>0.33333333333333331</v>
      </c>
    </row>
    <row r="559" spans="1:21" ht="14.4" customHeight="1" x14ac:dyDescent="0.3">
      <c r="A559" s="831">
        <v>50</v>
      </c>
      <c r="B559" s="832" t="s">
        <v>1928</v>
      </c>
      <c r="C559" s="832" t="s">
        <v>1933</v>
      </c>
      <c r="D559" s="833" t="s">
        <v>2996</v>
      </c>
      <c r="E559" s="834" t="s">
        <v>1946</v>
      </c>
      <c r="F559" s="832" t="s">
        <v>1929</v>
      </c>
      <c r="G559" s="832" t="s">
        <v>2067</v>
      </c>
      <c r="H559" s="832" t="s">
        <v>587</v>
      </c>
      <c r="I559" s="832" t="s">
        <v>2712</v>
      </c>
      <c r="J559" s="832" t="s">
        <v>2710</v>
      </c>
      <c r="K559" s="832" t="s">
        <v>2713</v>
      </c>
      <c r="L559" s="835">
        <v>80.94</v>
      </c>
      <c r="M559" s="835">
        <v>323.76</v>
      </c>
      <c r="N559" s="832">
        <v>4</v>
      </c>
      <c r="O559" s="836">
        <v>0.5</v>
      </c>
      <c r="P559" s="835">
        <v>323.76</v>
      </c>
      <c r="Q559" s="837">
        <v>1</v>
      </c>
      <c r="R559" s="832">
        <v>4</v>
      </c>
      <c r="S559" s="837">
        <v>1</v>
      </c>
      <c r="T559" s="836">
        <v>0.5</v>
      </c>
      <c r="U559" s="838">
        <v>1</v>
      </c>
    </row>
    <row r="560" spans="1:21" ht="14.4" customHeight="1" x14ac:dyDescent="0.3">
      <c r="A560" s="831">
        <v>50</v>
      </c>
      <c r="B560" s="832" t="s">
        <v>1928</v>
      </c>
      <c r="C560" s="832" t="s">
        <v>1933</v>
      </c>
      <c r="D560" s="833" t="s">
        <v>2996</v>
      </c>
      <c r="E560" s="834" t="s">
        <v>1946</v>
      </c>
      <c r="F560" s="832" t="s">
        <v>1929</v>
      </c>
      <c r="G560" s="832" t="s">
        <v>2067</v>
      </c>
      <c r="H560" s="832" t="s">
        <v>587</v>
      </c>
      <c r="I560" s="832" t="s">
        <v>2714</v>
      </c>
      <c r="J560" s="832" t="s">
        <v>2710</v>
      </c>
      <c r="K560" s="832" t="s">
        <v>2715</v>
      </c>
      <c r="L560" s="835">
        <v>59.88</v>
      </c>
      <c r="M560" s="835">
        <v>718.56000000000006</v>
      </c>
      <c r="N560" s="832">
        <v>12</v>
      </c>
      <c r="O560" s="836">
        <v>1.5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50</v>
      </c>
      <c r="B561" s="832" t="s">
        <v>1928</v>
      </c>
      <c r="C561" s="832" t="s">
        <v>1933</v>
      </c>
      <c r="D561" s="833" t="s">
        <v>2996</v>
      </c>
      <c r="E561" s="834" t="s">
        <v>1946</v>
      </c>
      <c r="F561" s="832" t="s">
        <v>1929</v>
      </c>
      <c r="G561" s="832" t="s">
        <v>2067</v>
      </c>
      <c r="H561" s="832" t="s">
        <v>624</v>
      </c>
      <c r="I561" s="832" t="s">
        <v>2245</v>
      </c>
      <c r="J561" s="832" t="s">
        <v>1673</v>
      </c>
      <c r="K561" s="832" t="s">
        <v>2246</v>
      </c>
      <c r="L561" s="835">
        <v>345.69</v>
      </c>
      <c r="M561" s="835">
        <v>2419.83</v>
      </c>
      <c r="N561" s="832">
        <v>7</v>
      </c>
      <c r="O561" s="836">
        <v>4</v>
      </c>
      <c r="P561" s="835">
        <v>1037.07</v>
      </c>
      <c r="Q561" s="837">
        <v>0.42857142857142855</v>
      </c>
      <c r="R561" s="832">
        <v>3</v>
      </c>
      <c r="S561" s="837">
        <v>0.42857142857142855</v>
      </c>
      <c r="T561" s="836">
        <v>2</v>
      </c>
      <c r="U561" s="838">
        <v>0.5</v>
      </c>
    </row>
    <row r="562" spans="1:21" ht="14.4" customHeight="1" x14ac:dyDescent="0.3">
      <c r="A562" s="831">
        <v>50</v>
      </c>
      <c r="B562" s="832" t="s">
        <v>1928</v>
      </c>
      <c r="C562" s="832" t="s">
        <v>1933</v>
      </c>
      <c r="D562" s="833" t="s">
        <v>2996</v>
      </c>
      <c r="E562" s="834" t="s">
        <v>1946</v>
      </c>
      <c r="F562" s="832" t="s">
        <v>1929</v>
      </c>
      <c r="G562" s="832" t="s">
        <v>2067</v>
      </c>
      <c r="H562" s="832" t="s">
        <v>624</v>
      </c>
      <c r="I562" s="832" t="s">
        <v>2716</v>
      </c>
      <c r="J562" s="832" t="s">
        <v>1673</v>
      </c>
      <c r="K562" s="832" t="s">
        <v>2717</v>
      </c>
      <c r="L562" s="835">
        <v>86.73</v>
      </c>
      <c r="M562" s="835">
        <v>520.38</v>
      </c>
      <c r="N562" s="832">
        <v>6</v>
      </c>
      <c r="O562" s="836">
        <v>2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50</v>
      </c>
      <c r="B563" s="832" t="s">
        <v>1928</v>
      </c>
      <c r="C563" s="832" t="s">
        <v>1933</v>
      </c>
      <c r="D563" s="833" t="s">
        <v>2996</v>
      </c>
      <c r="E563" s="834" t="s">
        <v>1946</v>
      </c>
      <c r="F563" s="832" t="s">
        <v>1929</v>
      </c>
      <c r="G563" s="832" t="s">
        <v>2057</v>
      </c>
      <c r="H563" s="832" t="s">
        <v>587</v>
      </c>
      <c r="I563" s="832" t="s">
        <v>2058</v>
      </c>
      <c r="J563" s="832" t="s">
        <v>2059</v>
      </c>
      <c r="K563" s="832" t="s">
        <v>2060</v>
      </c>
      <c r="L563" s="835">
        <v>93.43</v>
      </c>
      <c r="M563" s="835">
        <v>93.43</v>
      </c>
      <c r="N563" s="832">
        <v>1</v>
      </c>
      <c r="O563" s="836">
        <v>0.5</v>
      </c>
      <c r="P563" s="835">
        <v>93.43</v>
      </c>
      <c r="Q563" s="837">
        <v>1</v>
      </c>
      <c r="R563" s="832">
        <v>1</v>
      </c>
      <c r="S563" s="837">
        <v>1</v>
      </c>
      <c r="T563" s="836">
        <v>0.5</v>
      </c>
      <c r="U563" s="838">
        <v>1</v>
      </c>
    </row>
    <row r="564" spans="1:21" ht="14.4" customHeight="1" x14ac:dyDescent="0.3">
      <c r="A564" s="831">
        <v>50</v>
      </c>
      <c r="B564" s="832" t="s">
        <v>1928</v>
      </c>
      <c r="C564" s="832" t="s">
        <v>1933</v>
      </c>
      <c r="D564" s="833" t="s">
        <v>2996</v>
      </c>
      <c r="E564" s="834" t="s">
        <v>1946</v>
      </c>
      <c r="F564" s="832" t="s">
        <v>1929</v>
      </c>
      <c r="G564" s="832" t="s">
        <v>2462</v>
      </c>
      <c r="H564" s="832" t="s">
        <v>587</v>
      </c>
      <c r="I564" s="832" t="s">
        <v>2718</v>
      </c>
      <c r="J564" s="832" t="s">
        <v>1392</v>
      </c>
      <c r="K564" s="832" t="s">
        <v>2719</v>
      </c>
      <c r="L564" s="835">
        <v>61.97</v>
      </c>
      <c r="M564" s="835">
        <v>61.97</v>
      </c>
      <c r="N564" s="832">
        <v>1</v>
      </c>
      <c r="O564" s="836">
        <v>1</v>
      </c>
      <c r="P564" s="835"/>
      <c r="Q564" s="837">
        <v>0</v>
      </c>
      <c r="R564" s="832"/>
      <c r="S564" s="837">
        <v>0</v>
      </c>
      <c r="T564" s="836"/>
      <c r="U564" s="838">
        <v>0</v>
      </c>
    </row>
    <row r="565" spans="1:21" ht="14.4" customHeight="1" x14ac:dyDescent="0.3">
      <c r="A565" s="831">
        <v>50</v>
      </c>
      <c r="B565" s="832" t="s">
        <v>1928</v>
      </c>
      <c r="C565" s="832" t="s">
        <v>1933</v>
      </c>
      <c r="D565" s="833" t="s">
        <v>2996</v>
      </c>
      <c r="E565" s="834" t="s">
        <v>1946</v>
      </c>
      <c r="F565" s="832" t="s">
        <v>1929</v>
      </c>
      <c r="G565" s="832" t="s">
        <v>2720</v>
      </c>
      <c r="H565" s="832" t="s">
        <v>587</v>
      </c>
      <c r="I565" s="832" t="s">
        <v>2721</v>
      </c>
      <c r="J565" s="832" t="s">
        <v>2722</v>
      </c>
      <c r="K565" s="832" t="s">
        <v>1600</v>
      </c>
      <c r="L565" s="835">
        <v>93.96</v>
      </c>
      <c r="M565" s="835">
        <v>187.92</v>
      </c>
      <c r="N565" s="832">
        <v>2</v>
      </c>
      <c r="O565" s="836">
        <v>0.5</v>
      </c>
      <c r="P565" s="835"/>
      <c r="Q565" s="837">
        <v>0</v>
      </c>
      <c r="R565" s="832"/>
      <c r="S565" s="837">
        <v>0</v>
      </c>
      <c r="T565" s="836"/>
      <c r="U565" s="838">
        <v>0</v>
      </c>
    </row>
    <row r="566" spans="1:21" ht="14.4" customHeight="1" x14ac:dyDescent="0.3">
      <c r="A566" s="831">
        <v>50</v>
      </c>
      <c r="B566" s="832" t="s">
        <v>1928</v>
      </c>
      <c r="C566" s="832" t="s">
        <v>1933</v>
      </c>
      <c r="D566" s="833" t="s">
        <v>2996</v>
      </c>
      <c r="E566" s="834" t="s">
        <v>1946</v>
      </c>
      <c r="F566" s="832" t="s">
        <v>1929</v>
      </c>
      <c r="G566" s="832" t="s">
        <v>2465</v>
      </c>
      <c r="H566" s="832" t="s">
        <v>587</v>
      </c>
      <c r="I566" s="832" t="s">
        <v>2723</v>
      </c>
      <c r="J566" s="832" t="s">
        <v>2724</v>
      </c>
      <c r="K566" s="832" t="s">
        <v>2725</v>
      </c>
      <c r="L566" s="835">
        <v>264</v>
      </c>
      <c r="M566" s="835">
        <v>528</v>
      </c>
      <c r="N566" s="832">
        <v>2</v>
      </c>
      <c r="O566" s="836">
        <v>1</v>
      </c>
      <c r="P566" s="835">
        <v>264</v>
      </c>
      <c r="Q566" s="837">
        <v>0.5</v>
      </c>
      <c r="R566" s="832">
        <v>1</v>
      </c>
      <c r="S566" s="837">
        <v>0.5</v>
      </c>
      <c r="T566" s="836">
        <v>0.5</v>
      </c>
      <c r="U566" s="838">
        <v>0.5</v>
      </c>
    </row>
    <row r="567" spans="1:21" ht="14.4" customHeight="1" x14ac:dyDescent="0.3">
      <c r="A567" s="831">
        <v>50</v>
      </c>
      <c r="B567" s="832" t="s">
        <v>1928</v>
      </c>
      <c r="C567" s="832" t="s">
        <v>1933</v>
      </c>
      <c r="D567" s="833" t="s">
        <v>2996</v>
      </c>
      <c r="E567" s="834" t="s">
        <v>1946</v>
      </c>
      <c r="F567" s="832" t="s">
        <v>1929</v>
      </c>
      <c r="G567" s="832" t="s">
        <v>2726</v>
      </c>
      <c r="H567" s="832" t="s">
        <v>587</v>
      </c>
      <c r="I567" s="832" t="s">
        <v>2727</v>
      </c>
      <c r="J567" s="832" t="s">
        <v>2728</v>
      </c>
      <c r="K567" s="832" t="s">
        <v>2729</v>
      </c>
      <c r="L567" s="835">
        <v>25.12</v>
      </c>
      <c r="M567" s="835">
        <v>25.12</v>
      </c>
      <c r="N567" s="832">
        <v>1</v>
      </c>
      <c r="O567" s="836">
        <v>0.5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50</v>
      </c>
      <c r="B568" s="832" t="s">
        <v>1928</v>
      </c>
      <c r="C568" s="832" t="s">
        <v>1933</v>
      </c>
      <c r="D568" s="833" t="s">
        <v>2996</v>
      </c>
      <c r="E568" s="834" t="s">
        <v>1946</v>
      </c>
      <c r="F568" s="832" t="s">
        <v>1929</v>
      </c>
      <c r="G568" s="832" t="s">
        <v>2247</v>
      </c>
      <c r="H568" s="832" t="s">
        <v>587</v>
      </c>
      <c r="I568" s="832" t="s">
        <v>2730</v>
      </c>
      <c r="J568" s="832" t="s">
        <v>2731</v>
      </c>
      <c r="K568" s="832" t="s">
        <v>2732</v>
      </c>
      <c r="L568" s="835">
        <v>393.94</v>
      </c>
      <c r="M568" s="835">
        <v>1575.76</v>
      </c>
      <c r="N568" s="832">
        <v>4</v>
      </c>
      <c r="O568" s="836">
        <v>2</v>
      </c>
      <c r="P568" s="835">
        <v>1181.82</v>
      </c>
      <c r="Q568" s="837">
        <v>0.75</v>
      </c>
      <c r="R568" s="832">
        <v>3</v>
      </c>
      <c r="S568" s="837">
        <v>0.75</v>
      </c>
      <c r="T568" s="836">
        <v>1.5</v>
      </c>
      <c r="U568" s="838">
        <v>0.75</v>
      </c>
    </row>
    <row r="569" spans="1:21" ht="14.4" customHeight="1" x14ac:dyDescent="0.3">
      <c r="A569" s="831">
        <v>50</v>
      </c>
      <c r="B569" s="832" t="s">
        <v>1928</v>
      </c>
      <c r="C569" s="832" t="s">
        <v>1933</v>
      </c>
      <c r="D569" s="833" t="s">
        <v>2996</v>
      </c>
      <c r="E569" s="834" t="s">
        <v>1946</v>
      </c>
      <c r="F569" s="832" t="s">
        <v>1929</v>
      </c>
      <c r="G569" s="832" t="s">
        <v>2108</v>
      </c>
      <c r="H569" s="832" t="s">
        <v>587</v>
      </c>
      <c r="I569" s="832" t="s">
        <v>2109</v>
      </c>
      <c r="J569" s="832" t="s">
        <v>758</v>
      </c>
      <c r="K569" s="832" t="s">
        <v>2110</v>
      </c>
      <c r="L569" s="835">
        <v>43.94</v>
      </c>
      <c r="M569" s="835">
        <v>175.76</v>
      </c>
      <c r="N569" s="832">
        <v>4</v>
      </c>
      <c r="O569" s="836">
        <v>0.5</v>
      </c>
      <c r="P569" s="835">
        <v>175.76</v>
      </c>
      <c r="Q569" s="837">
        <v>1</v>
      </c>
      <c r="R569" s="832">
        <v>4</v>
      </c>
      <c r="S569" s="837">
        <v>1</v>
      </c>
      <c r="T569" s="836">
        <v>0.5</v>
      </c>
      <c r="U569" s="838">
        <v>1</v>
      </c>
    </row>
    <row r="570" spans="1:21" ht="14.4" customHeight="1" x14ac:dyDescent="0.3">
      <c r="A570" s="831">
        <v>50</v>
      </c>
      <c r="B570" s="832" t="s">
        <v>1928</v>
      </c>
      <c r="C570" s="832" t="s">
        <v>1933</v>
      </c>
      <c r="D570" s="833" t="s">
        <v>2996</v>
      </c>
      <c r="E570" s="834" t="s">
        <v>1946</v>
      </c>
      <c r="F570" s="832" t="s">
        <v>1929</v>
      </c>
      <c r="G570" s="832" t="s">
        <v>2251</v>
      </c>
      <c r="H570" s="832" t="s">
        <v>624</v>
      </c>
      <c r="I570" s="832" t="s">
        <v>2733</v>
      </c>
      <c r="J570" s="832" t="s">
        <v>2253</v>
      </c>
      <c r="K570" s="832" t="s">
        <v>2734</v>
      </c>
      <c r="L570" s="835">
        <v>218.73</v>
      </c>
      <c r="M570" s="835">
        <v>218.73</v>
      </c>
      <c r="N570" s="832">
        <v>1</v>
      </c>
      <c r="O570" s="836">
        <v>1</v>
      </c>
      <c r="P570" s="835">
        <v>218.73</v>
      </c>
      <c r="Q570" s="837">
        <v>1</v>
      </c>
      <c r="R570" s="832">
        <v>1</v>
      </c>
      <c r="S570" s="837">
        <v>1</v>
      </c>
      <c r="T570" s="836">
        <v>1</v>
      </c>
      <c r="U570" s="838">
        <v>1</v>
      </c>
    </row>
    <row r="571" spans="1:21" ht="14.4" customHeight="1" x14ac:dyDescent="0.3">
      <c r="A571" s="831">
        <v>50</v>
      </c>
      <c r="B571" s="832" t="s">
        <v>1928</v>
      </c>
      <c r="C571" s="832" t="s">
        <v>1933</v>
      </c>
      <c r="D571" s="833" t="s">
        <v>2996</v>
      </c>
      <c r="E571" s="834" t="s">
        <v>1946</v>
      </c>
      <c r="F571" s="832" t="s">
        <v>1929</v>
      </c>
      <c r="G571" s="832" t="s">
        <v>2251</v>
      </c>
      <c r="H571" s="832" t="s">
        <v>624</v>
      </c>
      <c r="I571" s="832" t="s">
        <v>2252</v>
      </c>
      <c r="J571" s="832" t="s">
        <v>2253</v>
      </c>
      <c r="K571" s="832" t="s">
        <v>2254</v>
      </c>
      <c r="L571" s="835">
        <v>729.09</v>
      </c>
      <c r="M571" s="835">
        <v>1458.18</v>
      </c>
      <c r="N571" s="832">
        <v>2</v>
      </c>
      <c r="O571" s="836">
        <v>2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50</v>
      </c>
      <c r="B572" s="832" t="s">
        <v>1928</v>
      </c>
      <c r="C572" s="832" t="s">
        <v>1933</v>
      </c>
      <c r="D572" s="833" t="s">
        <v>2996</v>
      </c>
      <c r="E572" s="834" t="s">
        <v>1946</v>
      </c>
      <c r="F572" s="832" t="s">
        <v>1929</v>
      </c>
      <c r="G572" s="832" t="s">
        <v>1053</v>
      </c>
      <c r="H572" s="832" t="s">
        <v>624</v>
      </c>
      <c r="I572" s="832" t="s">
        <v>2090</v>
      </c>
      <c r="J572" s="832" t="s">
        <v>2091</v>
      </c>
      <c r="K572" s="832" t="s">
        <v>2092</v>
      </c>
      <c r="L572" s="835">
        <v>184.74</v>
      </c>
      <c r="M572" s="835">
        <v>369.48</v>
      </c>
      <c r="N572" s="832">
        <v>2</v>
      </c>
      <c r="O572" s="836">
        <v>1</v>
      </c>
      <c r="P572" s="835">
        <v>184.74</v>
      </c>
      <c r="Q572" s="837">
        <v>0.5</v>
      </c>
      <c r="R572" s="832">
        <v>1</v>
      </c>
      <c r="S572" s="837">
        <v>0.5</v>
      </c>
      <c r="T572" s="836">
        <v>0.5</v>
      </c>
      <c r="U572" s="838">
        <v>0.5</v>
      </c>
    </row>
    <row r="573" spans="1:21" ht="14.4" customHeight="1" x14ac:dyDescent="0.3">
      <c r="A573" s="831">
        <v>50</v>
      </c>
      <c r="B573" s="832" t="s">
        <v>1928</v>
      </c>
      <c r="C573" s="832" t="s">
        <v>1933</v>
      </c>
      <c r="D573" s="833" t="s">
        <v>2996</v>
      </c>
      <c r="E573" s="834" t="s">
        <v>1946</v>
      </c>
      <c r="F573" s="832" t="s">
        <v>1929</v>
      </c>
      <c r="G573" s="832" t="s">
        <v>1053</v>
      </c>
      <c r="H573" s="832" t="s">
        <v>587</v>
      </c>
      <c r="I573" s="832" t="s">
        <v>1539</v>
      </c>
      <c r="J573" s="832" t="s">
        <v>1537</v>
      </c>
      <c r="K573" s="832" t="s">
        <v>1540</v>
      </c>
      <c r="L573" s="835">
        <v>184.74</v>
      </c>
      <c r="M573" s="835">
        <v>1108.44</v>
      </c>
      <c r="N573" s="832">
        <v>6</v>
      </c>
      <c r="O573" s="836">
        <v>3</v>
      </c>
      <c r="P573" s="835">
        <v>369.48</v>
      </c>
      <c r="Q573" s="837">
        <v>0.33333333333333331</v>
      </c>
      <c r="R573" s="832">
        <v>2</v>
      </c>
      <c r="S573" s="837">
        <v>0.33333333333333331</v>
      </c>
      <c r="T573" s="836">
        <v>1</v>
      </c>
      <c r="U573" s="838">
        <v>0.33333333333333331</v>
      </c>
    </row>
    <row r="574" spans="1:21" ht="14.4" customHeight="1" x14ac:dyDescent="0.3">
      <c r="A574" s="831">
        <v>50</v>
      </c>
      <c r="B574" s="832" t="s">
        <v>1928</v>
      </c>
      <c r="C574" s="832" t="s">
        <v>1933</v>
      </c>
      <c r="D574" s="833" t="s">
        <v>2996</v>
      </c>
      <c r="E574" s="834" t="s">
        <v>1946</v>
      </c>
      <c r="F574" s="832" t="s">
        <v>1929</v>
      </c>
      <c r="G574" s="832" t="s">
        <v>2255</v>
      </c>
      <c r="H574" s="832" t="s">
        <v>624</v>
      </c>
      <c r="I574" s="832" t="s">
        <v>1798</v>
      </c>
      <c r="J574" s="832" t="s">
        <v>1060</v>
      </c>
      <c r="K574" s="832" t="s">
        <v>1799</v>
      </c>
      <c r="L574" s="835">
        <v>0</v>
      </c>
      <c r="M574" s="835">
        <v>0</v>
      </c>
      <c r="N574" s="832">
        <v>7</v>
      </c>
      <c r="O574" s="836">
        <v>3</v>
      </c>
      <c r="P574" s="835">
        <v>0</v>
      </c>
      <c r="Q574" s="837"/>
      <c r="R574" s="832">
        <v>4</v>
      </c>
      <c r="S574" s="837">
        <v>0.5714285714285714</v>
      </c>
      <c r="T574" s="836">
        <v>2</v>
      </c>
      <c r="U574" s="838">
        <v>0.66666666666666663</v>
      </c>
    </row>
    <row r="575" spans="1:21" ht="14.4" customHeight="1" x14ac:dyDescent="0.3">
      <c r="A575" s="831">
        <v>50</v>
      </c>
      <c r="B575" s="832" t="s">
        <v>1928</v>
      </c>
      <c r="C575" s="832" t="s">
        <v>1933</v>
      </c>
      <c r="D575" s="833" t="s">
        <v>2996</v>
      </c>
      <c r="E575" s="834" t="s">
        <v>1946</v>
      </c>
      <c r="F575" s="832" t="s">
        <v>1929</v>
      </c>
      <c r="G575" s="832" t="s">
        <v>2255</v>
      </c>
      <c r="H575" s="832" t="s">
        <v>587</v>
      </c>
      <c r="I575" s="832" t="s">
        <v>2735</v>
      </c>
      <c r="J575" s="832" t="s">
        <v>2736</v>
      </c>
      <c r="K575" s="832" t="s">
        <v>2737</v>
      </c>
      <c r="L575" s="835">
        <v>0</v>
      </c>
      <c r="M575" s="835">
        <v>0</v>
      </c>
      <c r="N575" s="832">
        <v>8</v>
      </c>
      <c r="O575" s="836">
        <v>2.5</v>
      </c>
      <c r="P575" s="835"/>
      <c r="Q575" s="837"/>
      <c r="R575" s="832"/>
      <c r="S575" s="837">
        <v>0</v>
      </c>
      <c r="T575" s="836"/>
      <c r="U575" s="838">
        <v>0</v>
      </c>
    </row>
    <row r="576" spans="1:21" ht="14.4" customHeight="1" x14ac:dyDescent="0.3">
      <c r="A576" s="831">
        <v>50</v>
      </c>
      <c r="B576" s="832" t="s">
        <v>1928</v>
      </c>
      <c r="C576" s="832" t="s">
        <v>1933</v>
      </c>
      <c r="D576" s="833" t="s">
        <v>2996</v>
      </c>
      <c r="E576" s="834" t="s">
        <v>1946</v>
      </c>
      <c r="F576" s="832" t="s">
        <v>1929</v>
      </c>
      <c r="G576" s="832" t="s">
        <v>2255</v>
      </c>
      <c r="H576" s="832" t="s">
        <v>587</v>
      </c>
      <c r="I576" s="832" t="s">
        <v>2738</v>
      </c>
      <c r="J576" s="832" t="s">
        <v>2739</v>
      </c>
      <c r="K576" s="832" t="s">
        <v>2240</v>
      </c>
      <c r="L576" s="835">
        <v>0</v>
      </c>
      <c r="M576" s="835">
        <v>0</v>
      </c>
      <c r="N576" s="832">
        <v>1</v>
      </c>
      <c r="O576" s="836">
        <v>0.5</v>
      </c>
      <c r="P576" s="835">
        <v>0</v>
      </c>
      <c r="Q576" s="837"/>
      <c r="R576" s="832">
        <v>1</v>
      </c>
      <c r="S576" s="837">
        <v>1</v>
      </c>
      <c r="T576" s="836">
        <v>0.5</v>
      </c>
      <c r="U576" s="838">
        <v>1</v>
      </c>
    </row>
    <row r="577" spans="1:21" ht="14.4" customHeight="1" x14ac:dyDescent="0.3">
      <c r="A577" s="831">
        <v>50</v>
      </c>
      <c r="B577" s="832" t="s">
        <v>1928</v>
      </c>
      <c r="C577" s="832" t="s">
        <v>1933</v>
      </c>
      <c r="D577" s="833" t="s">
        <v>2996</v>
      </c>
      <c r="E577" s="834" t="s">
        <v>1946</v>
      </c>
      <c r="F577" s="832" t="s">
        <v>1929</v>
      </c>
      <c r="G577" s="832" t="s">
        <v>2255</v>
      </c>
      <c r="H577" s="832" t="s">
        <v>587</v>
      </c>
      <c r="I577" s="832" t="s">
        <v>2740</v>
      </c>
      <c r="J577" s="832" t="s">
        <v>2741</v>
      </c>
      <c r="K577" s="832" t="s">
        <v>2240</v>
      </c>
      <c r="L577" s="835">
        <v>0</v>
      </c>
      <c r="M577" s="835">
        <v>0</v>
      </c>
      <c r="N577" s="832">
        <v>1</v>
      </c>
      <c r="O577" s="836">
        <v>1</v>
      </c>
      <c r="P577" s="835"/>
      <c r="Q577" s="837"/>
      <c r="R577" s="832"/>
      <c r="S577" s="837">
        <v>0</v>
      </c>
      <c r="T577" s="836"/>
      <c r="U577" s="838">
        <v>0</v>
      </c>
    </row>
    <row r="578" spans="1:21" ht="14.4" customHeight="1" x14ac:dyDescent="0.3">
      <c r="A578" s="831">
        <v>50</v>
      </c>
      <c r="B578" s="832" t="s">
        <v>1928</v>
      </c>
      <c r="C578" s="832" t="s">
        <v>1933</v>
      </c>
      <c r="D578" s="833" t="s">
        <v>2996</v>
      </c>
      <c r="E578" s="834" t="s">
        <v>1946</v>
      </c>
      <c r="F578" s="832" t="s">
        <v>1929</v>
      </c>
      <c r="G578" s="832" t="s">
        <v>1975</v>
      </c>
      <c r="H578" s="832" t="s">
        <v>624</v>
      </c>
      <c r="I578" s="832" t="s">
        <v>1566</v>
      </c>
      <c r="J578" s="832" t="s">
        <v>1564</v>
      </c>
      <c r="K578" s="832" t="s">
        <v>1567</v>
      </c>
      <c r="L578" s="835">
        <v>1887.9</v>
      </c>
      <c r="M578" s="835">
        <v>64188.600000000006</v>
      </c>
      <c r="N578" s="832">
        <v>34</v>
      </c>
      <c r="O578" s="836">
        <v>10</v>
      </c>
      <c r="P578" s="835">
        <v>35870.100000000006</v>
      </c>
      <c r="Q578" s="837">
        <v>0.55882352941176472</v>
      </c>
      <c r="R578" s="832">
        <v>19</v>
      </c>
      <c r="S578" s="837">
        <v>0.55882352941176472</v>
      </c>
      <c r="T578" s="836">
        <v>5.5</v>
      </c>
      <c r="U578" s="838">
        <v>0.55000000000000004</v>
      </c>
    </row>
    <row r="579" spans="1:21" ht="14.4" customHeight="1" x14ac:dyDescent="0.3">
      <c r="A579" s="831">
        <v>50</v>
      </c>
      <c r="B579" s="832" t="s">
        <v>1928</v>
      </c>
      <c r="C579" s="832" t="s">
        <v>1933</v>
      </c>
      <c r="D579" s="833" t="s">
        <v>2996</v>
      </c>
      <c r="E579" s="834" t="s">
        <v>1946</v>
      </c>
      <c r="F579" s="832" t="s">
        <v>1929</v>
      </c>
      <c r="G579" s="832" t="s">
        <v>1975</v>
      </c>
      <c r="H579" s="832" t="s">
        <v>624</v>
      </c>
      <c r="I579" s="832" t="s">
        <v>2256</v>
      </c>
      <c r="J579" s="832" t="s">
        <v>1564</v>
      </c>
      <c r="K579" s="832" t="s">
        <v>2257</v>
      </c>
      <c r="L579" s="835">
        <v>1544.99</v>
      </c>
      <c r="M579" s="835">
        <v>9269.94</v>
      </c>
      <c r="N579" s="832">
        <v>6</v>
      </c>
      <c r="O579" s="836">
        <v>1</v>
      </c>
      <c r="P579" s="835">
        <v>9269.94</v>
      </c>
      <c r="Q579" s="837">
        <v>1</v>
      </c>
      <c r="R579" s="832">
        <v>6</v>
      </c>
      <c r="S579" s="837">
        <v>1</v>
      </c>
      <c r="T579" s="836">
        <v>1</v>
      </c>
      <c r="U579" s="838">
        <v>1</v>
      </c>
    </row>
    <row r="580" spans="1:21" ht="14.4" customHeight="1" x14ac:dyDescent="0.3">
      <c r="A580" s="831">
        <v>50</v>
      </c>
      <c r="B580" s="832" t="s">
        <v>1928</v>
      </c>
      <c r="C580" s="832" t="s">
        <v>1933</v>
      </c>
      <c r="D580" s="833" t="s">
        <v>2996</v>
      </c>
      <c r="E580" s="834" t="s">
        <v>1946</v>
      </c>
      <c r="F580" s="832" t="s">
        <v>1929</v>
      </c>
      <c r="G580" s="832" t="s">
        <v>2111</v>
      </c>
      <c r="H580" s="832" t="s">
        <v>624</v>
      </c>
      <c r="I580" s="832" t="s">
        <v>2112</v>
      </c>
      <c r="J580" s="832" t="s">
        <v>1656</v>
      </c>
      <c r="K580" s="832" t="s">
        <v>2113</v>
      </c>
      <c r="L580" s="835">
        <v>654.95000000000005</v>
      </c>
      <c r="M580" s="835">
        <v>1309.9000000000001</v>
      </c>
      <c r="N580" s="832">
        <v>2</v>
      </c>
      <c r="O580" s="836">
        <v>1.5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50</v>
      </c>
      <c r="B581" s="832" t="s">
        <v>1928</v>
      </c>
      <c r="C581" s="832" t="s">
        <v>1933</v>
      </c>
      <c r="D581" s="833" t="s">
        <v>2996</v>
      </c>
      <c r="E581" s="834" t="s">
        <v>1946</v>
      </c>
      <c r="F581" s="832" t="s">
        <v>1929</v>
      </c>
      <c r="G581" s="832" t="s">
        <v>2111</v>
      </c>
      <c r="H581" s="832" t="s">
        <v>624</v>
      </c>
      <c r="I581" s="832" t="s">
        <v>2742</v>
      </c>
      <c r="J581" s="832" t="s">
        <v>1656</v>
      </c>
      <c r="K581" s="832" t="s">
        <v>2743</v>
      </c>
      <c r="L581" s="835">
        <v>327.49</v>
      </c>
      <c r="M581" s="835">
        <v>327.49</v>
      </c>
      <c r="N581" s="832">
        <v>1</v>
      </c>
      <c r="O581" s="836">
        <v>0.5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50</v>
      </c>
      <c r="B582" s="832" t="s">
        <v>1928</v>
      </c>
      <c r="C582" s="832" t="s">
        <v>1933</v>
      </c>
      <c r="D582" s="833" t="s">
        <v>2996</v>
      </c>
      <c r="E582" s="834" t="s">
        <v>1946</v>
      </c>
      <c r="F582" s="832" t="s">
        <v>1929</v>
      </c>
      <c r="G582" s="832" t="s">
        <v>2260</v>
      </c>
      <c r="H582" s="832" t="s">
        <v>624</v>
      </c>
      <c r="I582" s="832" t="s">
        <v>2744</v>
      </c>
      <c r="J582" s="832" t="s">
        <v>2262</v>
      </c>
      <c r="K582" s="832" t="s">
        <v>2745</v>
      </c>
      <c r="L582" s="835">
        <v>414.07</v>
      </c>
      <c r="M582" s="835">
        <v>3726.63</v>
      </c>
      <c r="N582" s="832">
        <v>9</v>
      </c>
      <c r="O582" s="836">
        <v>1.5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" customHeight="1" x14ac:dyDescent="0.3">
      <c r="A583" s="831">
        <v>50</v>
      </c>
      <c r="B583" s="832" t="s">
        <v>1928</v>
      </c>
      <c r="C583" s="832" t="s">
        <v>1933</v>
      </c>
      <c r="D583" s="833" t="s">
        <v>2996</v>
      </c>
      <c r="E583" s="834" t="s">
        <v>1946</v>
      </c>
      <c r="F583" s="832" t="s">
        <v>1929</v>
      </c>
      <c r="G583" s="832" t="s">
        <v>2746</v>
      </c>
      <c r="H583" s="832" t="s">
        <v>587</v>
      </c>
      <c r="I583" s="832" t="s">
        <v>2747</v>
      </c>
      <c r="J583" s="832" t="s">
        <v>2748</v>
      </c>
      <c r="K583" s="832" t="s">
        <v>2749</v>
      </c>
      <c r="L583" s="835">
        <v>226.15</v>
      </c>
      <c r="M583" s="835">
        <v>1583.0500000000002</v>
      </c>
      <c r="N583" s="832">
        <v>7</v>
      </c>
      <c r="O583" s="836">
        <v>3</v>
      </c>
      <c r="P583" s="835">
        <v>678.45</v>
      </c>
      <c r="Q583" s="837">
        <v>0.42857142857142855</v>
      </c>
      <c r="R583" s="832">
        <v>3</v>
      </c>
      <c r="S583" s="837">
        <v>0.42857142857142855</v>
      </c>
      <c r="T583" s="836">
        <v>1</v>
      </c>
      <c r="U583" s="838">
        <v>0.33333333333333331</v>
      </c>
    </row>
    <row r="584" spans="1:21" ht="14.4" customHeight="1" x14ac:dyDescent="0.3">
      <c r="A584" s="831">
        <v>50</v>
      </c>
      <c r="B584" s="832" t="s">
        <v>1928</v>
      </c>
      <c r="C584" s="832" t="s">
        <v>1933</v>
      </c>
      <c r="D584" s="833" t="s">
        <v>2996</v>
      </c>
      <c r="E584" s="834" t="s">
        <v>1946</v>
      </c>
      <c r="F584" s="832" t="s">
        <v>1929</v>
      </c>
      <c r="G584" s="832" t="s">
        <v>2746</v>
      </c>
      <c r="H584" s="832" t="s">
        <v>587</v>
      </c>
      <c r="I584" s="832" t="s">
        <v>2750</v>
      </c>
      <c r="J584" s="832" t="s">
        <v>2748</v>
      </c>
      <c r="K584" s="832" t="s">
        <v>2751</v>
      </c>
      <c r="L584" s="835">
        <v>274.41000000000003</v>
      </c>
      <c r="M584" s="835">
        <v>823.23</v>
      </c>
      <c r="N584" s="832">
        <v>3</v>
      </c>
      <c r="O584" s="836">
        <v>1</v>
      </c>
      <c r="P584" s="835">
        <v>823.23</v>
      </c>
      <c r="Q584" s="837">
        <v>1</v>
      </c>
      <c r="R584" s="832">
        <v>3</v>
      </c>
      <c r="S584" s="837">
        <v>1</v>
      </c>
      <c r="T584" s="836">
        <v>1</v>
      </c>
      <c r="U584" s="838">
        <v>1</v>
      </c>
    </row>
    <row r="585" spans="1:21" ht="14.4" customHeight="1" x14ac:dyDescent="0.3">
      <c r="A585" s="831">
        <v>50</v>
      </c>
      <c r="B585" s="832" t="s">
        <v>1928</v>
      </c>
      <c r="C585" s="832" t="s">
        <v>1933</v>
      </c>
      <c r="D585" s="833" t="s">
        <v>2996</v>
      </c>
      <c r="E585" s="834" t="s">
        <v>1946</v>
      </c>
      <c r="F585" s="832" t="s">
        <v>1929</v>
      </c>
      <c r="G585" s="832" t="s">
        <v>2746</v>
      </c>
      <c r="H585" s="832" t="s">
        <v>587</v>
      </c>
      <c r="I585" s="832" t="s">
        <v>2752</v>
      </c>
      <c r="J585" s="832" t="s">
        <v>2748</v>
      </c>
      <c r="K585" s="832" t="s">
        <v>2753</v>
      </c>
      <c r="L585" s="835">
        <v>327.38</v>
      </c>
      <c r="M585" s="835">
        <v>2946.42</v>
      </c>
      <c r="N585" s="832">
        <v>9</v>
      </c>
      <c r="O585" s="836">
        <v>2</v>
      </c>
      <c r="P585" s="835">
        <v>2946.42</v>
      </c>
      <c r="Q585" s="837">
        <v>1</v>
      </c>
      <c r="R585" s="832">
        <v>9</v>
      </c>
      <c r="S585" s="837">
        <v>1</v>
      </c>
      <c r="T585" s="836">
        <v>2</v>
      </c>
      <c r="U585" s="838">
        <v>1</v>
      </c>
    </row>
    <row r="586" spans="1:21" ht="14.4" customHeight="1" x14ac:dyDescent="0.3">
      <c r="A586" s="831">
        <v>50</v>
      </c>
      <c r="B586" s="832" t="s">
        <v>1928</v>
      </c>
      <c r="C586" s="832" t="s">
        <v>1933</v>
      </c>
      <c r="D586" s="833" t="s">
        <v>2996</v>
      </c>
      <c r="E586" s="834" t="s">
        <v>1946</v>
      </c>
      <c r="F586" s="832" t="s">
        <v>1929</v>
      </c>
      <c r="G586" s="832" t="s">
        <v>2477</v>
      </c>
      <c r="H586" s="832" t="s">
        <v>587</v>
      </c>
      <c r="I586" s="832" t="s">
        <v>2754</v>
      </c>
      <c r="J586" s="832" t="s">
        <v>2479</v>
      </c>
      <c r="K586" s="832" t="s">
        <v>2755</v>
      </c>
      <c r="L586" s="835">
        <v>3968.05</v>
      </c>
      <c r="M586" s="835">
        <v>7936.1</v>
      </c>
      <c r="N586" s="832">
        <v>2</v>
      </c>
      <c r="O586" s="836">
        <v>1.5</v>
      </c>
      <c r="P586" s="835">
        <v>7936.1</v>
      </c>
      <c r="Q586" s="837">
        <v>1</v>
      </c>
      <c r="R586" s="832">
        <v>2</v>
      </c>
      <c r="S586" s="837">
        <v>1</v>
      </c>
      <c r="T586" s="836">
        <v>1.5</v>
      </c>
      <c r="U586" s="838">
        <v>1</v>
      </c>
    </row>
    <row r="587" spans="1:21" ht="14.4" customHeight="1" x14ac:dyDescent="0.3">
      <c r="A587" s="831">
        <v>50</v>
      </c>
      <c r="B587" s="832" t="s">
        <v>1928</v>
      </c>
      <c r="C587" s="832" t="s">
        <v>1933</v>
      </c>
      <c r="D587" s="833" t="s">
        <v>2996</v>
      </c>
      <c r="E587" s="834" t="s">
        <v>1946</v>
      </c>
      <c r="F587" s="832" t="s">
        <v>1929</v>
      </c>
      <c r="G587" s="832" t="s">
        <v>2756</v>
      </c>
      <c r="H587" s="832" t="s">
        <v>587</v>
      </c>
      <c r="I587" s="832" t="s">
        <v>2757</v>
      </c>
      <c r="J587" s="832" t="s">
        <v>2758</v>
      </c>
      <c r="K587" s="832" t="s">
        <v>2759</v>
      </c>
      <c r="L587" s="835">
        <v>99.94</v>
      </c>
      <c r="M587" s="835">
        <v>99.94</v>
      </c>
      <c r="N587" s="832">
        <v>1</v>
      </c>
      <c r="O587" s="836">
        <v>1</v>
      </c>
      <c r="P587" s="835">
        <v>99.94</v>
      </c>
      <c r="Q587" s="837">
        <v>1</v>
      </c>
      <c r="R587" s="832">
        <v>1</v>
      </c>
      <c r="S587" s="837">
        <v>1</v>
      </c>
      <c r="T587" s="836">
        <v>1</v>
      </c>
      <c r="U587" s="838">
        <v>1</v>
      </c>
    </row>
    <row r="588" spans="1:21" ht="14.4" customHeight="1" x14ac:dyDescent="0.3">
      <c r="A588" s="831">
        <v>50</v>
      </c>
      <c r="B588" s="832" t="s">
        <v>1928</v>
      </c>
      <c r="C588" s="832" t="s">
        <v>1933</v>
      </c>
      <c r="D588" s="833" t="s">
        <v>2996</v>
      </c>
      <c r="E588" s="834" t="s">
        <v>1946</v>
      </c>
      <c r="F588" s="832" t="s">
        <v>1929</v>
      </c>
      <c r="G588" s="832" t="s">
        <v>2760</v>
      </c>
      <c r="H588" s="832" t="s">
        <v>587</v>
      </c>
      <c r="I588" s="832" t="s">
        <v>2761</v>
      </c>
      <c r="J588" s="832" t="s">
        <v>2762</v>
      </c>
      <c r="K588" s="832" t="s">
        <v>2763</v>
      </c>
      <c r="L588" s="835">
        <v>0</v>
      </c>
      <c r="M588" s="835">
        <v>0</v>
      </c>
      <c r="N588" s="832">
        <v>2</v>
      </c>
      <c r="O588" s="836">
        <v>2</v>
      </c>
      <c r="P588" s="835"/>
      <c r="Q588" s="837"/>
      <c r="R588" s="832"/>
      <c r="S588" s="837">
        <v>0</v>
      </c>
      <c r="T588" s="836"/>
      <c r="U588" s="838">
        <v>0</v>
      </c>
    </row>
    <row r="589" spans="1:21" ht="14.4" customHeight="1" x14ac:dyDescent="0.3">
      <c r="A589" s="831">
        <v>50</v>
      </c>
      <c r="B589" s="832" t="s">
        <v>1928</v>
      </c>
      <c r="C589" s="832" t="s">
        <v>1933</v>
      </c>
      <c r="D589" s="833" t="s">
        <v>2996</v>
      </c>
      <c r="E589" s="834" t="s">
        <v>1946</v>
      </c>
      <c r="F589" s="832" t="s">
        <v>1929</v>
      </c>
      <c r="G589" s="832" t="s">
        <v>2764</v>
      </c>
      <c r="H589" s="832" t="s">
        <v>587</v>
      </c>
      <c r="I589" s="832" t="s">
        <v>2765</v>
      </c>
      <c r="J589" s="832" t="s">
        <v>2766</v>
      </c>
      <c r="K589" s="832" t="s">
        <v>2767</v>
      </c>
      <c r="L589" s="835">
        <v>404.12</v>
      </c>
      <c r="M589" s="835">
        <v>404.12</v>
      </c>
      <c r="N589" s="832">
        <v>1</v>
      </c>
      <c r="O589" s="836">
        <v>1</v>
      </c>
      <c r="P589" s="835">
        <v>404.12</v>
      </c>
      <c r="Q589" s="837">
        <v>1</v>
      </c>
      <c r="R589" s="832">
        <v>1</v>
      </c>
      <c r="S589" s="837">
        <v>1</v>
      </c>
      <c r="T589" s="836">
        <v>1</v>
      </c>
      <c r="U589" s="838">
        <v>1</v>
      </c>
    </row>
    <row r="590" spans="1:21" ht="14.4" customHeight="1" x14ac:dyDescent="0.3">
      <c r="A590" s="831">
        <v>50</v>
      </c>
      <c r="B590" s="832" t="s">
        <v>1928</v>
      </c>
      <c r="C590" s="832" t="s">
        <v>1933</v>
      </c>
      <c r="D590" s="833" t="s">
        <v>2996</v>
      </c>
      <c r="E590" s="834" t="s">
        <v>1946</v>
      </c>
      <c r="F590" s="832" t="s">
        <v>1929</v>
      </c>
      <c r="G590" s="832" t="s">
        <v>2264</v>
      </c>
      <c r="H590" s="832" t="s">
        <v>587</v>
      </c>
      <c r="I590" s="832" t="s">
        <v>2265</v>
      </c>
      <c r="J590" s="832" t="s">
        <v>2266</v>
      </c>
      <c r="K590" s="832" t="s">
        <v>2267</v>
      </c>
      <c r="L590" s="835">
        <v>83.38</v>
      </c>
      <c r="M590" s="835">
        <v>166.76</v>
      </c>
      <c r="N590" s="832">
        <v>2</v>
      </c>
      <c r="O590" s="836">
        <v>0.5</v>
      </c>
      <c r="P590" s="835">
        <v>166.76</v>
      </c>
      <c r="Q590" s="837">
        <v>1</v>
      </c>
      <c r="R590" s="832">
        <v>2</v>
      </c>
      <c r="S590" s="837">
        <v>1</v>
      </c>
      <c r="T590" s="836">
        <v>0.5</v>
      </c>
      <c r="U590" s="838">
        <v>1</v>
      </c>
    </row>
    <row r="591" spans="1:21" ht="14.4" customHeight="1" x14ac:dyDescent="0.3">
      <c r="A591" s="831">
        <v>50</v>
      </c>
      <c r="B591" s="832" t="s">
        <v>1928</v>
      </c>
      <c r="C591" s="832" t="s">
        <v>1933</v>
      </c>
      <c r="D591" s="833" t="s">
        <v>2996</v>
      </c>
      <c r="E591" s="834" t="s">
        <v>1946</v>
      </c>
      <c r="F591" s="832" t="s">
        <v>1929</v>
      </c>
      <c r="G591" s="832" t="s">
        <v>2264</v>
      </c>
      <c r="H591" s="832" t="s">
        <v>587</v>
      </c>
      <c r="I591" s="832" t="s">
        <v>2768</v>
      </c>
      <c r="J591" s="832" t="s">
        <v>2266</v>
      </c>
      <c r="K591" s="832" t="s">
        <v>2523</v>
      </c>
      <c r="L591" s="835">
        <v>131.63999999999999</v>
      </c>
      <c r="M591" s="835">
        <v>394.91999999999996</v>
      </c>
      <c r="N591" s="832">
        <v>3</v>
      </c>
      <c r="O591" s="836">
        <v>1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50</v>
      </c>
      <c r="B592" s="832" t="s">
        <v>1928</v>
      </c>
      <c r="C592" s="832" t="s">
        <v>1933</v>
      </c>
      <c r="D592" s="833" t="s">
        <v>2996</v>
      </c>
      <c r="E592" s="834" t="s">
        <v>1946</v>
      </c>
      <c r="F592" s="832" t="s">
        <v>1929</v>
      </c>
      <c r="G592" s="832" t="s">
        <v>2769</v>
      </c>
      <c r="H592" s="832" t="s">
        <v>587</v>
      </c>
      <c r="I592" s="832" t="s">
        <v>2770</v>
      </c>
      <c r="J592" s="832" t="s">
        <v>2771</v>
      </c>
      <c r="K592" s="832" t="s">
        <v>2772</v>
      </c>
      <c r="L592" s="835">
        <v>6141.8</v>
      </c>
      <c r="M592" s="835">
        <v>6141.8</v>
      </c>
      <c r="N592" s="832">
        <v>1</v>
      </c>
      <c r="O592" s="836">
        <v>0.5</v>
      </c>
      <c r="P592" s="835">
        <v>6141.8</v>
      </c>
      <c r="Q592" s="837">
        <v>1</v>
      </c>
      <c r="R592" s="832">
        <v>1</v>
      </c>
      <c r="S592" s="837">
        <v>1</v>
      </c>
      <c r="T592" s="836">
        <v>0.5</v>
      </c>
      <c r="U592" s="838">
        <v>1</v>
      </c>
    </row>
    <row r="593" spans="1:21" ht="14.4" customHeight="1" x14ac:dyDescent="0.3">
      <c r="A593" s="831">
        <v>50</v>
      </c>
      <c r="B593" s="832" t="s">
        <v>1928</v>
      </c>
      <c r="C593" s="832" t="s">
        <v>1933</v>
      </c>
      <c r="D593" s="833" t="s">
        <v>2996</v>
      </c>
      <c r="E593" s="834" t="s">
        <v>1946</v>
      </c>
      <c r="F593" s="832" t="s">
        <v>1929</v>
      </c>
      <c r="G593" s="832" t="s">
        <v>2769</v>
      </c>
      <c r="H593" s="832" t="s">
        <v>587</v>
      </c>
      <c r="I593" s="832" t="s">
        <v>2773</v>
      </c>
      <c r="J593" s="832" t="s">
        <v>2771</v>
      </c>
      <c r="K593" s="832" t="s">
        <v>2774</v>
      </c>
      <c r="L593" s="835">
        <v>1842.55</v>
      </c>
      <c r="M593" s="835">
        <v>7370.2</v>
      </c>
      <c r="N593" s="832">
        <v>4</v>
      </c>
      <c r="O593" s="836">
        <v>1.5</v>
      </c>
      <c r="P593" s="835">
        <v>7370.2</v>
      </c>
      <c r="Q593" s="837">
        <v>1</v>
      </c>
      <c r="R593" s="832">
        <v>4</v>
      </c>
      <c r="S593" s="837">
        <v>1</v>
      </c>
      <c r="T593" s="836">
        <v>1.5</v>
      </c>
      <c r="U593" s="838">
        <v>1</v>
      </c>
    </row>
    <row r="594" spans="1:21" ht="14.4" customHeight="1" x14ac:dyDescent="0.3">
      <c r="A594" s="831">
        <v>50</v>
      </c>
      <c r="B594" s="832" t="s">
        <v>1928</v>
      </c>
      <c r="C594" s="832" t="s">
        <v>1933</v>
      </c>
      <c r="D594" s="833" t="s">
        <v>2996</v>
      </c>
      <c r="E594" s="834" t="s">
        <v>1946</v>
      </c>
      <c r="F594" s="832" t="s">
        <v>1929</v>
      </c>
      <c r="G594" s="832" t="s">
        <v>2268</v>
      </c>
      <c r="H594" s="832" t="s">
        <v>624</v>
      </c>
      <c r="I594" s="832" t="s">
        <v>1861</v>
      </c>
      <c r="J594" s="832" t="s">
        <v>1703</v>
      </c>
      <c r="K594" s="832" t="s">
        <v>1862</v>
      </c>
      <c r="L594" s="835">
        <v>84.18</v>
      </c>
      <c r="M594" s="835">
        <v>84.18</v>
      </c>
      <c r="N594" s="832">
        <v>1</v>
      </c>
      <c r="O594" s="836">
        <v>0.5</v>
      </c>
      <c r="P594" s="835">
        <v>84.18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50</v>
      </c>
      <c r="B595" s="832" t="s">
        <v>1928</v>
      </c>
      <c r="C595" s="832" t="s">
        <v>1933</v>
      </c>
      <c r="D595" s="833" t="s">
        <v>2996</v>
      </c>
      <c r="E595" s="834" t="s">
        <v>1946</v>
      </c>
      <c r="F595" s="832" t="s">
        <v>1929</v>
      </c>
      <c r="G595" s="832" t="s">
        <v>2268</v>
      </c>
      <c r="H595" s="832" t="s">
        <v>624</v>
      </c>
      <c r="I595" s="832" t="s">
        <v>1705</v>
      </c>
      <c r="J595" s="832" t="s">
        <v>1700</v>
      </c>
      <c r="K595" s="832" t="s">
        <v>1704</v>
      </c>
      <c r="L595" s="835">
        <v>49.08</v>
      </c>
      <c r="M595" s="835">
        <v>98.16</v>
      </c>
      <c r="N595" s="832">
        <v>2</v>
      </c>
      <c r="O595" s="836">
        <v>1.5</v>
      </c>
      <c r="P595" s="835">
        <v>98.16</v>
      </c>
      <c r="Q595" s="837">
        <v>1</v>
      </c>
      <c r="R595" s="832">
        <v>2</v>
      </c>
      <c r="S595" s="837">
        <v>1</v>
      </c>
      <c r="T595" s="836">
        <v>1.5</v>
      </c>
      <c r="U595" s="838">
        <v>1</v>
      </c>
    </row>
    <row r="596" spans="1:21" ht="14.4" customHeight="1" x14ac:dyDescent="0.3">
      <c r="A596" s="831">
        <v>50</v>
      </c>
      <c r="B596" s="832" t="s">
        <v>1928</v>
      </c>
      <c r="C596" s="832" t="s">
        <v>1933</v>
      </c>
      <c r="D596" s="833" t="s">
        <v>2996</v>
      </c>
      <c r="E596" s="834" t="s">
        <v>1946</v>
      </c>
      <c r="F596" s="832" t="s">
        <v>1929</v>
      </c>
      <c r="G596" s="832" t="s">
        <v>2268</v>
      </c>
      <c r="H596" s="832" t="s">
        <v>624</v>
      </c>
      <c r="I596" s="832" t="s">
        <v>1702</v>
      </c>
      <c r="J596" s="832" t="s">
        <v>1703</v>
      </c>
      <c r="K596" s="832" t="s">
        <v>1704</v>
      </c>
      <c r="L596" s="835">
        <v>49.08</v>
      </c>
      <c r="M596" s="835">
        <v>49.08</v>
      </c>
      <c r="N596" s="832">
        <v>1</v>
      </c>
      <c r="O596" s="836">
        <v>1</v>
      </c>
      <c r="P596" s="835">
        <v>49.08</v>
      </c>
      <c r="Q596" s="837">
        <v>1</v>
      </c>
      <c r="R596" s="832">
        <v>1</v>
      </c>
      <c r="S596" s="837">
        <v>1</v>
      </c>
      <c r="T596" s="836">
        <v>1</v>
      </c>
      <c r="U596" s="838">
        <v>1</v>
      </c>
    </row>
    <row r="597" spans="1:21" ht="14.4" customHeight="1" x14ac:dyDescent="0.3">
      <c r="A597" s="831">
        <v>50</v>
      </c>
      <c r="B597" s="832" t="s">
        <v>1928</v>
      </c>
      <c r="C597" s="832" t="s">
        <v>1933</v>
      </c>
      <c r="D597" s="833" t="s">
        <v>2996</v>
      </c>
      <c r="E597" s="834" t="s">
        <v>1946</v>
      </c>
      <c r="F597" s="832" t="s">
        <v>1929</v>
      </c>
      <c r="G597" s="832" t="s">
        <v>2775</v>
      </c>
      <c r="H597" s="832" t="s">
        <v>587</v>
      </c>
      <c r="I597" s="832" t="s">
        <v>2776</v>
      </c>
      <c r="J597" s="832" t="s">
        <v>2777</v>
      </c>
      <c r="K597" s="832" t="s">
        <v>2778</v>
      </c>
      <c r="L597" s="835">
        <v>248.55</v>
      </c>
      <c r="M597" s="835">
        <v>248.55</v>
      </c>
      <c r="N597" s="832">
        <v>1</v>
      </c>
      <c r="O597" s="836">
        <v>1</v>
      </c>
      <c r="P597" s="835">
        <v>248.55</v>
      </c>
      <c r="Q597" s="837">
        <v>1</v>
      </c>
      <c r="R597" s="832">
        <v>1</v>
      </c>
      <c r="S597" s="837">
        <v>1</v>
      </c>
      <c r="T597" s="836">
        <v>1</v>
      </c>
      <c r="U597" s="838">
        <v>1</v>
      </c>
    </row>
    <row r="598" spans="1:21" ht="14.4" customHeight="1" x14ac:dyDescent="0.3">
      <c r="A598" s="831">
        <v>50</v>
      </c>
      <c r="B598" s="832" t="s">
        <v>1928</v>
      </c>
      <c r="C598" s="832" t="s">
        <v>1933</v>
      </c>
      <c r="D598" s="833" t="s">
        <v>2996</v>
      </c>
      <c r="E598" s="834" t="s">
        <v>1946</v>
      </c>
      <c r="F598" s="832" t="s">
        <v>1930</v>
      </c>
      <c r="G598" s="832" t="s">
        <v>2271</v>
      </c>
      <c r="H598" s="832" t="s">
        <v>587</v>
      </c>
      <c r="I598" s="832" t="s">
        <v>2272</v>
      </c>
      <c r="J598" s="832" t="s">
        <v>2273</v>
      </c>
      <c r="K598" s="832" t="s">
        <v>2274</v>
      </c>
      <c r="L598" s="835">
        <v>25</v>
      </c>
      <c r="M598" s="835">
        <v>1100</v>
      </c>
      <c r="N598" s="832">
        <v>44</v>
      </c>
      <c r="O598" s="836">
        <v>11</v>
      </c>
      <c r="P598" s="835">
        <v>1100</v>
      </c>
      <c r="Q598" s="837">
        <v>1</v>
      </c>
      <c r="R598" s="832">
        <v>44</v>
      </c>
      <c r="S598" s="837">
        <v>1</v>
      </c>
      <c r="T598" s="836">
        <v>11</v>
      </c>
      <c r="U598" s="838">
        <v>1</v>
      </c>
    </row>
    <row r="599" spans="1:21" ht="14.4" customHeight="1" x14ac:dyDescent="0.3">
      <c r="A599" s="831">
        <v>50</v>
      </c>
      <c r="B599" s="832" t="s">
        <v>1928</v>
      </c>
      <c r="C599" s="832" t="s">
        <v>1933</v>
      </c>
      <c r="D599" s="833" t="s">
        <v>2996</v>
      </c>
      <c r="E599" s="834" t="s">
        <v>1946</v>
      </c>
      <c r="F599" s="832" t="s">
        <v>1930</v>
      </c>
      <c r="G599" s="832" t="s">
        <v>2271</v>
      </c>
      <c r="H599" s="832" t="s">
        <v>587</v>
      </c>
      <c r="I599" s="832" t="s">
        <v>2275</v>
      </c>
      <c r="J599" s="832" t="s">
        <v>2273</v>
      </c>
      <c r="K599" s="832" t="s">
        <v>2276</v>
      </c>
      <c r="L599" s="835">
        <v>30</v>
      </c>
      <c r="M599" s="835">
        <v>1320</v>
      </c>
      <c r="N599" s="832">
        <v>44</v>
      </c>
      <c r="O599" s="836">
        <v>11</v>
      </c>
      <c r="P599" s="835">
        <v>1320</v>
      </c>
      <c r="Q599" s="837">
        <v>1</v>
      </c>
      <c r="R599" s="832">
        <v>44</v>
      </c>
      <c r="S599" s="837">
        <v>1</v>
      </c>
      <c r="T599" s="836">
        <v>11</v>
      </c>
      <c r="U599" s="838">
        <v>1</v>
      </c>
    </row>
    <row r="600" spans="1:21" ht="14.4" customHeight="1" x14ac:dyDescent="0.3">
      <c r="A600" s="831">
        <v>50</v>
      </c>
      <c r="B600" s="832" t="s">
        <v>1928</v>
      </c>
      <c r="C600" s="832" t="s">
        <v>1933</v>
      </c>
      <c r="D600" s="833" t="s">
        <v>2996</v>
      </c>
      <c r="E600" s="834" t="s">
        <v>1946</v>
      </c>
      <c r="F600" s="832" t="s">
        <v>1930</v>
      </c>
      <c r="G600" s="832" t="s">
        <v>2277</v>
      </c>
      <c r="H600" s="832" t="s">
        <v>587</v>
      </c>
      <c r="I600" s="832" t="s">
        <v>2278</v>
      </c>
      <c r="J600" s="832" t="s">
        <v>2279</v>
      </c>
      <c r="K600" s="832" t="s">
        <v>2280</v>
      </c>
      <c r="L600" s="835">
        <v>378.48</v>
      </c>
      <c r="M600" s="835">
        <v>2270.88</v>
      </c>
      <c r="N600" s="832">
        <v>6</v>
      </c>
      <c r="O600" s="836">
        <v>6</v>
      </c>
      <c r="P600" s="835">
        <v>2270.88</v>
      </c>
      <c r="Q600" s="837">
        <v>1</v>
      </c>
      <c r="R600" s="832">
        <v>6</v>
      </c>
      <c r="S600" s="837">
        <v>1</v>
      </c>
      <c r="T600" s="836">
        <v>6</v>
      </c>
      <c r="U600" s="838">
        <v>1</v>
      </c>
    </row>
    <row r="601" spans="1:21" ht="14.4" customHeight="1" x14ac:dyDescent="0.3">
      <c r="A601" s="831">
        <v>50</v>
      </c>
      <c r="B601" s="832" t="s">
        <v>1928</v>
      </c>
      <c r="C601" s="832" t="s">
        <v>1933</v>
      </c>
      <c r="D601" s="833" t="s">
        <v>2996</v>
      </c>
      <c r="E601" s="834" t="s">
        <v>1946</v>
      </c>
      <c r="F601" s="832" t="s">
        <v>1930</v>
      </c>
      <c r="G601" s="832" t="s">
        <v>2277</v>
      </c>
      <c r="H601" s="832" t="s">
        <v>587</v>
      </c>
      <c r="I601" s="832" t="s">
        <v>2281</v>
      </c>
      <c r="J601" s="832" t="s">
        <v>2282</v>
      </c>
      <c r="K601" s="832" t="s">
        <v>2283</v>
      </c>
      <c r="L601" s="835">
        <v>378.48</v>
      </c>
      <c r="M601" s="835">
        <v>1513.92</v>
      </c>
      <c r="N601" s="832">
        <v>4</v>
      </c>
      <c r="O601" s="836">
        <v>4</v>
      </c>
      <c r="P601" s="835">
        <v>1513.92</v>
      </c>
      <c r="Q601" s="837">
        <v>1</v>
      </c>
      <c r="R601" s="832">
        <v>4</v>
      </c>
      <c r="S601" s="837">
        <v>1</v>
      </c>
      <c r="T601" s="836">
        <v>4</v>
      </c>
      <c r="U601" s="838">
        <v>1</v>
      </c>
    </row>
    <row r="602" spans="1:21" ht="14.4" customHeight="1" x14ac:dyDescent="0.3">
      <c r="A602" s="831">
        <v>50</v>
      </c>
      <c r="B602" s="832" t="s">
        <v>1928</v>
      </c>
      <c r="C602" s="832" t="s">
        <v>1933</v>
      </c>
      <c r="D602" s="833" t="s">
        <v>2996</v>
      </c>
      <c r="E602" s="834" t="s">
        <v>1946</v>
      </c>
      <c r="F602" s="832" t="s">
        <v>1930</v>
      </c>
      <c r="G602" s="832" t="s">
        <v>2277</v>
      </c>
      <c r="H602" s="832" t="s">
        <v>587</v>
      </c>
      <c r="I602" s="832" t="s">
        <v>2779</v>
      </c>
      <c r="J602" s="832" t="s">
        <v>2780</v>
      </c>
      <c r="K602" s="832" t="s">
        <v>2781</v>
      </c>
      <c r="L602" s="835">
        <v>378.48</v>
      </c>
      <c r="M602" s="835">
        <v>1135.44</v>
      </c>
      <c r="N602" s="832">
        <v>3</v>
      </c>
      <c r="O602" s="836">
        <v>3</v>
      </c>
      <c r="P602" s="835">
        <v>1135.44</v>
      </c>
      <c r="Q602" s="837">
        <v>1</v>
      </c>
      <c r="R602" s="832">
        <v>3</v>
      </c>
      <c r="S602" s="837">
        <v>1</v>
      </c>
      <c r="T602" s="836">
        <v>3</v>
      </c>
      <c r="U602" s="838">
        <v>1</v>
      </c>
    </row>
    <row r="603" spans="1:21" ht="14.4" customHeight="1" x14ac:dyDescent="0.3">
      <c r="A603" s="831">
        <v>50</v>
      </c>
      <c r="B603" s="832" t="s">
        <v>1928</v>
      </c>
      <c r="C603" s="832" t="s">
        <v>1933</v>
      </c>
      <c r="D603" s="833" t="s">
        <v>2996</v>
      </c>
      <c r="E603" s="834" t="s">
        <v>1946</v>
      </c>
      <c r="F603" s="832" t="s">
        <v>1930</v>
      </c>
      <c r="G603" s="832" t="s">
        <v>2277</v>
      </c>
      <c r="H603" s="832" t="s">
        <v>587</v>
      </c>
      <c r="I603" s="832" t="s">
        <v>2782</v>
      </c>
      <c r="J603" s="832" t="s">
        <v>2783</v>
      </c>
      <c r="K603" s="832" t="s">
        <v>2784</v>
      </c>
      <c r="L603" s="835">
        <v>378.48</v>
      </c>
      <c r="M603" s="835">
        <v>756.96</v>
      </c>
      <c r="N603" s="832">
        <v>2</v>
      </c>
      <c r="O603" s="836">
        <v>2</v>
      </c>
      <c r="P603" s="835">
        <v>756.96</v>
      </c>
      <c r="Q603" s="837">
        <v>1</v>
      </c>
      <c r="R603" s="832">
        <v>2</v>
      </c>
      <c r="S603" s="837">
        <v>1</v>
      </c>
      <c r="T603" s="836">
        <v>2</v>
      </c>
      <c r="U603" s="838">
        <v>1</v>
      </c>
    </row>
    <row r="604" spans="1:21" ht="14.4" customHeight="1" x14ac:dyDescent="0.3">
      <c r="A604" s="831">
        <v>50</v>
      </c>
      <c r="B604" s="832" t="s">
        <v>1928</v>
      </c>
      <c r="C604" s="832" t="s">
        <v>1933</v>
      </c>
      <c r="D604" s="833" t="s">
        <v>2996</v>
      </c>
      <c r="E604" s="834" t="s">
        <v>1946</v>
      </c>
      <c r="F604" s="832" t="s">
        <v>1930</v>
      </c>
      <c r="G604" s="832" t="s">
        <v>2277</v>
      </c>
      <c r="H604" s="832" t="s">
        <v>587</v>
      </c>
      <c r="I604" s="832" t="s">
        <v>2785</v>
      </c>
      <c r="J604" s="832" t="s">
        <v>2786</v>
      </c>
      <c r="K604" s="832" t="s">
        <v>2787</v>
      </c>
      <c r="L604" s="835">
        <v>378.48</v>
      </c>
      <c r="M604" s="835">
        <v>756.96</v>
      </c>
      <c r="N604" s="832">
        <v>2</v>
      </c>
      <c r="O604" s="836">
        <v>2</v>
      </c>
      <c r="P604" s="835">
        <v>756.96</v>
      </c>
      <c r="Q604" s="837">
        <v>1</v>
      </c>
      <c r="R604" s="832">
        <v>2</v>
      </c>
      <c r="S604" s="837">
        <v>1</v>
      </c>
      <c r="T604" s="836">
        <v>2</v>
      </c>
      <c r="U604" s="838">
        <v>1</v>
      </c>
    </row>
    <row r="605" spans="1:21" ht="14.4" customHeight="1" x14ac:dyDescent="0.3">
      <c r="A605" s="831">
        <v>50</v>
      </c>
      <c r="B605" s="832" t="s">
        <v>1928</v>
      </c>
      <c r="C605" s="832" t="s">
        <v>1933</v>
      </c>
      <c r="D605" s="833" t="s">
        <v>2996</v>
      </c>
      <c r="E605" s="834" t="s">
        <v>1947</v>
      </c>
      <c r="F605" s="832" t="s">
        <v>1929</v>
      </c>
      <c r="G605" s="832" t="s">
        <v>1953</v>
      </c>
      <c r="H605" s="832" t="s">
        <v>624</v>
      </c>
      <c r="I605" s="832" t="s">
        <v>1573</v>
      </c>
      <c r="J605" s="832" t="s">
        <v>721</v>
      </c>
      <c r="K605" s="832" t="s">
        <v>1574</v>
      </c>
      <c r="L605" s="835">
        <v>160.03</v>
      </c>
      <c r="M605" s="835">
        <v>160.03</v>
      </c>
      <c r="N605" s="832">
        <v>1</v>
      </c>
      <c r="O605" s="836">
        <v>1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50</v>
      </c>
      <c r="B606" s="832" t="s">
        <v>1928</v>
      </c>
      <c r="C606" s="832" t="s">
        <v>1933</v>
      </c>
      <c r="D606" s="833" t="s">
        <v>2996</v>
      </c>
      <c r="E606" s="834" t="s">
        <v>1947</v>
      </c>
      <c r="F606" s="832" t="s">
        <v>1929</v>
      </c>
      <c r="G606" s="832" t="s">
        <v>1954</v>
      </c>
      <c r="H606" s="832" t="s">
        <v>624</v>
      </c>
      <c r="I606" s="832" t="s">
        <v>1676</v>
      </c>
      <c r="J606" s="832" t="s">
        <v>1677</v>
      </c>
      <c r="K606" s="832" t="s">
        <v>1678</v>
      </c>
      <c r="L606" s="835">
        <v>278.63</v>
      </c>
      <c r="M606" s="835">
        <v>835.89</v>
      </c>
      <c r="N606" s="832">
        <v>3</v>
      </c>
      <c r="O606" s="836">
        <v>0.5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50</v>
      </c>
      <c r="B607" s="832" t="s">
        <v>1928</v>
      </c>
      <c r="C607" s="832" t="s">
        <v>1933</v>
      </c>
      <c r="D607" s="833" t="s">
        <v>2996</v>
      </c>
      <c r="E607" s="834" t="s">
        <v>1947</v>
      </c>
      <c r="F607" s="832" t="s">
        <v>1929</v>
      </c>
      <c r="G607" s="832" t="s">
        <v>1956</v>
      </c>
      <c r="H607" s="832" t="s">
        <v>624</v>
      </c>
      <c r="I607" s="832" t="s">
        <v>1615</v>
      </c>
      <c r="J607" s="832" t="s">
        <v>680</v>
      </c>
      <c r="K607" s="832" t="s">
        <v>681</v>
      </c>
      <c r="L607" s="835">
        <v>70.23</v>
      </c>
      <c r="M607" s="835">
        <v>70.23</v>
      </c>
      <c r="N607" s="832">
        <v>1</v>
      </c>
      <c r="O607" s="836">
        <v>0.5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50</v>
      </c>
      <c r="B608" s="832" t="s">
        <v>1928</v>
      </c>
      <c r="C608" s="832" t="s">
        <v>1933</v>
      </c>
      <c r="D608" s="833" t="s">
        <v>2996</v>
      </c>
      <c r="E608" s="834" t="s">
        <v>1947</v>
      </c>
      <c r="F608" s="832" t="s">
        <v>1929</v>
      </c>
      <c r="G608" s="832" t="s">
        <v>1956</v>
      </c>
      <c r="H608" s="832" t="s">
        <v>624</v>
      </c>
      <c r="I608" s="832" t="s">
        <v>2068</v>
      </c>
      <c r="J608" s="832" t="s">
        <v>680</v>
      </c>
      <c r="K608" s="832" t="s">
        <v>2069</v>
      </c>
      <c r="L608" s="835">
        <v>17.559999999999999</v>
      </c>
      <c r="M608" s="835">
        <v>17.559999999999999</v>
      </c>
      <c r="N608" s="832">
        <v>1</v>
      </c>
      <c r="O608" s="836">
        <v>0.5</v>
      </c>
      <c r="P608" s="835">
        <v>17.559999999999999</v>
      </c>
      <c r="Q608" s="837">
        <v>1</v>
      </c>
      <c r="R608" s="832">
        <v>1</v>
      </c>
      <c r="S608" s="837">
        <v>1</v>
      </c>
      <c r="T608" s="836">
        <v>0.5</v>
      </c>
      <c r="U608" s="838">
        <v>1</v>
      </c>
    </row>
    <row r="609" spans="1:21" ht="14.4" customHeight="1" x14ac:dyDescent="0.3">
      <c r="A609" s="831">
        <v>50</v>
      </c>
      <c r="B609" s="832" t="s">
        <v>1928</v>
      </c>
      <c r="C609" s="832" t="s">
        <v>1933</v>
      </c>
      <c r="D609" s="833" t="s">
        <v>2996</v>
      </c>
      <c r="E609" s="834" t="s">
        <v>1947</v>
      </c>
      <c r="F609" s="832" t="s">
        <v>1929</v>
      </c>
      <c r="G609" s="832" t="s">
        <v>2007</v>
      </c>
      <c r="H609" s="832" t="s">
        <v>624</v>
      </c>
      <c r="I609" s="832" t="s">
        <v>2072</v>
      </c>
      <c r="J609" s="832" t="s">
        <v>818</v>
      </c>
      <c r="K609" s="832" t="s">
        <v>1845</v>
      </c>
      <c r="L609" s="835">
        <v>42.51</v>
      </c>
      <c r="M609" s="835">
        <v>42.51</v>
      </c>
      <c r="N609" s="832">
        <v>1</v>
      </c>
      <c r="O609" s="836">
        <v>1</v>
      </c>
      <c r="P609" s="835">
        <v>42.51</v>
      </c>
      <c r="Q609" s="837">
        <v>1</v>
      </c>
      <c r="R609" s="832">
        <v>1</v>
      </c>
      <c r="S609" s="837">
        <v>1</v>
      </c>
      <c r="T609" s="836">
        <v>1</v>
      </c>
      <c r="U609" s="838">
        <v>1</v>
      </c>
    </row>
    <row r="610" spans="1:21" ht="14.4" customHeight="1" x14ac:dyDescent="0.3">
      <c r="A610" s="831">
        <v>50</v>
      </c>
      <c r="B610" s="832" t="s">
        <v>1928</v>
      </c>
      <c r="C610" s="832" t="s">
        <v>1933</v>
      </c>
      <c r="D610" s="833" t="s">
        <v>2996</v>
      </c>
      <c r="E610" s="834" t="s">
        <v>1947</v>
      </c>
      <c r="F610" s="832" t="s">
        <v>1929</v>
      </c>
      <c r="G610" s="832" t="s">
        <v>2015</v>
      </c>
      <c r="H610" s="832" t="s">
        <v>587</v>
      </c>
      <c r="I610" s="832" t="s">
        <v>2016</v>
      </c>
      <c r="J610" s="832" t="s">
        <v>870</v>
      </c>
      <c r="K610" s="832" t="s">
        <v>2017</v>
      </c>
      <c r="L610" s="835">
        <v>45.03</v>
      </c>
      <c r="M610" s="835">
        <v>45.03</v>
      </c>
      <c r="N610" s="832">
        <v>1</v>
      </c>
      <c r="O610" s="836">
        <v>0.5</v>
      </c>
      <c r="P610" s="835"/>
      <c r="Q610" s="837">
        <v>0</v>
      </c>
      <c r="R610" s="832"/>
      <c r="S610" s="837">
        <v>0</v>
      </c>
      <c r="T610" s="836"/>
      <c r="U610" s="838">
        <v>0</v>
      </c>
    </row>
    <row r="611" spans="1:21" ht="14.4" customHeight="1" x14ac:dyDescent="0.3">
      <c r="A611" s="831">
        <v>50</v>
      </c>
      <c r="B611" s="832" t="s">
        <v>1928</v>
      </c>
      <c r="C611" s="832" t="s">
        <v>1933</v>
      </c>
      <c r="D611" s="833" t="s">
        <v>2996</v>
      </c>
      <c r="E611" s="834" t="s">
        <v>1947</v>
      </c>
      <c r="F611" s="832" t="s">
        <v>1929</v>
      </c>
      <c r="G611" s="832" t="s">
        <v>1962</v>
      </c>
      <c r="H611" s="832" t="s">
        <v>624</v>
      </c>
      <c r="I611" s="832" t="s">
        <v>1557</v>
      </c>
      <c r="J611" s="832" t="s">
        <v>1558</v>
      </c>
      <c r="K611" s="832" t="s">
        <v>1559</v>
      </c>
      <c r="L611" s="835">
        <v>93.43</v>
      </c>
      <c r="M611" s="835">
        <v>93.43</v>
      </c>
      <c r="N611" s="832">
        <v>1</v>
      </c>
      <c r="O611" s="836">
        <v>0.5</v>
      </c>
      <c r="P611" s="835">
        <v>93.43</v>
      </c>
      <c r="Q611" s="837">
        <v>1</v>
      </c>
      <c r="R611" s="832">
        <v>1</v>
      </c>
      <c r="S611" s="837">
        <v>1</v>
      </c>
      <c r="T611" s="836">
        <v>0.5</v>
      </c>
      <c r="U611" s="838">
        <v>1</v>
      </c>
    </row>
    <row r="612" spans="1:21" ht="14.4" customHeight="1" x14ac:dyDescent="0.3">
      <c r="A612" s="831">
        <v>50</v>
      </c>
      <c r="B612" s="832" t="s">
        <v>1928</v>
      </c>
      <c r="C612" s="832" t="s">
        <v>1933</v>
      </c>
      <c r="D612" s="833" t="s">
        <v>2996</v>
      </c>
      <c r="E612" s="834" t="s">
        <v>1947</v>
      </c>
      <c r="F612" s="832" t="s">
        <v>1929</v>
      </c>
      <c r="G612" s="832" t="s">
        <v>2788</v>
      </c>
      <c r="H612" s="832" t="s">
        <v>587</v>
      </c>
      <c r="I612" s="832" t="s">
        <v>2789</v>
      </c>
      <c r="J612" s="832" t="s">
        <v>1158</v>
      </c>
      <c r="K612" s="832" t="s">
        <v>1159</v>
      </c>
      <c r="L612" s="835">
        <v>0</v>
      </c>
      <c r="M612" s="835">
        <v>0</v>
      </c>
      <c r="N612" s="832">
        <v>2</v>
      </c>
      <c r="O612" s="836">
        <v>1</v>
      </c>
      <c r="P612" s="835">
        <v>0</v>
      </c>
      <c r="Q612" s="837"/>
      <c r="R612" s="832">
        <v>2</v>
      </c>
      <c r="S612" s="837">
        <v>1</v>
      </c>
      <c r="T612" s="836">
        <v>1</v>
      </c>
      <c r="U612" s="838">
        <v>1</v>
      </c>
    </row>
    <row r="613" spans="1:21" ht="14.4" customHeight="1" x14ac:dyDescent="0.3">
      <c r="A613" s="831">
        <v>50</v>
      </c>
      <c r="B613" s="832" t="s">
        <v>1928</v>
      </c>
      <c r="C613" s="832" t="s">
        <v>1933</v>
      </c>
      <c r="D613" s="833" t="s">
        <v>2996</v>
      </c>
      <c r="E613" s="834" t="s">
        <v>1947</v>
      </c>
      <c r="F613" s="832" t="s">
        <v>1929</v>
      </c>
      <c r="G613" s="832" t="s">
        <v>2027</v>
      </c>
      <c r="H613" s="832" t="s">
        <v>624</v>
      </c>
      <c r="I613" s="832" t="s">
        <v>2066</v>
      </c>
      <c r="J613" s="832" t="s">
        <v>808</v>
      </c>
      <c r="K613" s="832" t="s">
        <v>1551</v>
      </c>
      <c r="L613" s="835">
        <v>736.33</v>
      </c>
      <c r="M613" s="835">
        <v>5890.64</v>
      </c>
      <c r="N613" s="832">
        <v>8</v>
      </c>
      <c r="O613" s="836">
        <v>1.5</v>
      </c>
      <c r="P613" s="835">
        <v>2945.32</v>
      </c>
      <c r="Q613" s="837">
        <v>0.5</v>
      </c>
      <c r="R613" s="832">
        <v>4</v>
      </c>
      <c r="S613" s="837">
        <v>0.5</v>
      </c>
      <c r="T613" s="836">
        <v>1</v>
      </c>
      <c r="U613" s="838">
        <v>0.66666666666666663</v>
      </c>
    </row>
    <row r="614" spans="1:21" ht="14.4" customHeight="1" x14ac:dyDescent="0.3">
      <c r="A614" s="831">
        <v>50</v>
      </c>
      <c r="B614" s="832" t="s">
        <v>1928</v>
      </c>
      <c r="C614" s="832" t="s">
        <v>1933</v>
      </c>
      <c r="D614" s="833" t="s">
        <v>2996</v>
      </c>
      <c r="E614" s="834" t="s">
        <v>1947</v>
      </c>
      <c r="F614" s="832" t="s">
        <v>1929</v>
      </c>
      <c r="G614" s="832" t="s">
        <v>2027</v>
      </c>
      <c r="H614" s="832" t="s">
        <v>624</v>
      </c>
      <c r="I614" s="832" t="s">
        <v>2304</v>
      </c>
      <c r="J614" s="832" t="s">
        <v>814</v>
      </c>
      <c r="K614" s="832" t="s">
        <v>1839</v>
      </c>
      <c r="L614" s="835">
        <v>1385.62</v>
      </c>
      <c r="M614" s="835">
        <v>2771.24</v>
      </c>
      <c r="N614" s="832">
        <v>2</v>
      </c>
      <c r="O614" s="836">
        <v>1</v>
      </c>
      <c r="P614" s="835">
        <v>2771.24</v>
      </c>
      <c r="Q614" s="837">
        <v>1</v>
      </c>
      <c r="R614" s="832">
        <v>2</v>
      </c>
      <c r="S614" s="837">
        <v>1</v>
      </c>
      <c r="T614" s="836">
        <v>1</v>
      </c>
      <c r="U614" s="838">
        <v>1</v>
      </c>
    </row>
    <row r="615" spans="1:21" ht="14.4" customHeight="1" x14ac:dyDescent="0.3">
      <c r="A615" s="831">
        <v>50</v>
      </c>
      <c r="B615" s="832" t="s">
        <v>1928</v>
      </c>
      <c r="C615" s="832" t="s">
        <v>1933</v>
      </c>
      <c r="D615" s="833" t="s">
        <v>2996</v>
      </c>
      <c r="E615" s="834" t="s">
        <v>1947</v>
      </c>
      <c r="F615" s="832" t="s">
        <v>1929</v>
      </c>
      <c r="G615" s="832" t="s">
        <v>2042</v>
      </c>
      <c r="H615" s="832" t="s">
        <v>624</v>
      </c>
      <c r="I615" s="832" t="s">
        <v>1643</v>
      </c>
      <c r="J615" s="832" t="s">
        <v>1641</v>
      </c>
      <c r="K615" s="832" t="s">
        <v>1644</v>
      </c>
      <c r="L615" s="835">
        <v>15.9</v>
      </c>
      <c r="M615" s="835">
        <v>15.9</v>
      </c>
      <c r="N615" s="832">
        <v>1</v>
      </c>
      <c r="O615" s="836">
        <v>0.5</v>
      </c>
      <c r="P615" s="835">
        <v>15.9</v>
      </c>
      <c r="Q615" s="837">
        <v>1</v>
      </c>
      <c r="R615" s="832">
        <v>1</v>
      </c>
      <c r="S615" s="837">
        <v>1</v>
      </c>
      <c r="T615" s="836">
        <v>0.5</v>
      </c>
      <c r="U615" s="838">
        <v>1</v>
      </c>
    </row>
    <row r="616" spans="1:21" ht="14.4" customHeight="1" x14ac:dyDescent="0.3">
      <c r="A616" s="831">
        <v>50</v>
      </c>
      <c r="B616" s="832" t="s">
        <v>1928</v>
      </c>
      <c r="C616" s="832" t="s">
        <v>1933</v>
      </c>
      <c r="D616" s="833" t="s">
        <v>2996</v>
      </c>
      <c r="E616" s="834" t="s">
        <v>1947</v>
      </c>
      <c r="F616" s="832" t="s">
        <v>1929</v>
      </c>
      <c r="G616" s="832" t="s">
        <v>2067</v>
      </c>
      <c r="H616" s="832" t="s">
        <v>624</v>
      </c>
      <c r="I616" s="832" t="s">
        <v>1672</v>
      </c>
      <c r="J616" s="832" t="s">
        <v>1673</v>
      </c>
      <c r="K616" s="832" t="s">
        <v>1674</v>
      </c>
      <c r="L616" s="835">
        <v>103.72</v>
      </c>
      <c r="M616" s="835">
        <v>103.72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50</v>
      </c>
      <c r="B617" s="832" t="s">
        <v>1928</v>
      </c>
      <c r="C617" s="832" t="s">
        <v>1933</v>
      </c>
      <c r="D617" s="833" t="s">
        <v>2996</v>
      </c>
      <c r="E617" s="834" t="s">
        <v>1947</v>
      </c>
      <c r="F617" s="832" t="s">
        <v>1929</v>
      </c>
      <c r="G617" s="832" t="s">
        <v>2726</v>
      </c>
      <c r="H617" s="832" t="s">
        <v>587</v>
      </c>
      <c r="I617" s="832" t="s">
        <v>2790</v>
      </c>
      <c r="J617" s="832" t="s">
        <v>2791</v>
      </c>
      <c r="K617" s="832" t="s">
        <v>2792</v>
      </c>
      <c r="L617" s="835">
        <v>25.12</v>
      </c>
      <c r="M617" s="835">
        <v>25.12</v>
      </c>
      <c r="N617" s="832">
        <v>1</v>
      </c>
      <c r="O617" s="836">
        <v>1</v>
      </c>
      <c r="P617" s="835">
        <v>25.12</v>
      </c>
      <c r="Q617" s="837">
        <v>1</v>
      </c>
      <c r="R617" s="832">
        <v>1</v>
      </c>
      <c r="S617" s="837">
        <v>1</v>
      </c>
      <c r="T617" s="836">
        <v>1</v>
      </c>
      <c r="U617" s="838">
        <v>1</v>
      </c>
    </row>
    <row r="618" spans="1:21" ht="14.4" customHeight="1" x14ac:dyDescent="0.3">
      <c r="A618" s="831">
        <v>50</v>
      </c>
      <c r="B618" s="832" t="s">
        <v>1928</v>
      </c>
      <c r="C618" s="832" t="s">
        <v>1933</v>
      </c>
      <c r="D618" s="833" t="s">
        <v>2996</v>
      </c>
      <c r="E618" s="834" t="s">
        <v>1947</v>
      </c>
      <c r="F618" s="832" t="s">
        <v>1929</v>
      </c>
      <c r="G618" s="832" t="s">
        <v>1053</v>
      </c>
      <c r="H618" s="832" t="s">
        <v>624</v>
      </c>
      <c r="I618" s="832" t="s">
        <v>2090</v>
      </c>
      <c r="J618" s="832" t="s">
        <v>2091</v>
      </c>
      <c r="K618" s="832" t="s">
        <v>2092</v>
      </c>
      <c r="L618" s="835">
        <v>184.74</v>
      </c>
      <c r="M618" s="835">
        <v>184.74</v>
      </c>
      <c r="N618" s="832">
        <v>1</v>
      </c>
      <c r="O618" s="836">
        <v>0.5</v>
      </c>
      <c r="P618" s="835"/>
      <c r="Q618" s="837">
        <v>0</v>
      </c>
      <c r="R618" s="832"/>
      <c r="S618" s="837">
        <v>0</v>
      </c>
      <c r="T618" s="836"/>
      <c r="U618" s="838">
        <v>0</v>
      </c>
    </row>
    <row r="619" spans="1:21" ht="14.4" customHeight="1" x14ac:dyDescent="0.3">
      <c r="A619" s="831">
        <v>50</v>
      </c>
      <c r="B619" s="832" t="s">
        <v>1928</v>
      </c>
      <c r="C619" s="832" t="s">
        <v>1933</v>
      </c>
      <c r="D619" s="833" t="s">
        <v>2996</v>
      </c>
      <c r="E619" s="834" t="s">
        <v>1947</v>
      </c>
      <c r="F619" s="832" t="s">
        <v>1929</v>
      </c>
      <c r="G619" s="832" t="s">
        <v>2065</v>
      </c>
      <c r="H619" s="832" t="s">
        <v>624</v>
      </c>
      <c r="I619" s="832" t="s">
        <v>1709</v>
      </c>
      <c r="J619" s="832" t="s">
        <v>1089</v>
      </c>
      <c r="K619" s="832" t="s">
        <v>1710</v>
      </c>
      <c r="L619" s="835">
        <v>154.36000000000001</v>
      </c>
      <c r="M619" s="835">
        <v>154.36000000000001</v>
      </c>
      <c r="N619" s="832">
        <v>1</v>
      </c>
      <c r="O619" s="836">
        <v>0.5</v>
      </c>
      <c r="P619" s="835">
        <v>154.36000000000001</v>
      </c>
      <c r="Q619" s="837">
        <v>1</v>
      </c>
      <c r="R619" s="832">
        <v>1</v>
      </c>
      <c r="S619" s="837">
        <v>1</v>
      </c>
      <c r="T619" s="836">
        <v>0.5</v>
      </c>
      <c r="U619" s="838">
        <v>1</v>
      </c>
    </row>
    <row r="620" spans="1:21" ht="14.4" customHeight="1" x14ac:dyDescent="0.3">
      <c r="A620" s="831">
        <v>50</v>
      </c>
      <c r="B620" s="832" t="s">
        <v>1928</v>
      </c>
      <c r="C620" s="832" t="s">
        <v>1933</v>
      </c>
      <c r="D620" s="833" t="s">
        <v>2996</v>
      </c>
      <c r="E620" s="834" t="s">
        <v>1948</v>
      </c>
      <c r="F620" s="832" t="s">
        <v>1929</v>
      </c>
      <c r="G620" s="832" t="s">
        <v>2491</v>
      </c>
      <c r="H620" s="832" t="s">
        <v>587</v>
      </c>
      <c r="I620" s="832" t="s">
        <v>2793</v>
      </c>
      <c r="J620" s="832" t="s">
        <v>2794</v>
      </c>
      <c r="K620" s="832" t="s">
        <v>2494</v>
      </c>
      <c r="L620" s="835">
        <v>263.26</v>
      </c>
      <c r="M620" s="835">
        <v>263.26</v>
      </c>
      <c r="N620" s="832">
        <v>1</v>
      </c>
      <c r="O620" s="836"/>
      <c r="P620" s="835"/>
      <c r="Q620" s="837">
        <v>0</v>
      </c>
      <c r="R620" s="832"/>
      <c r="S620" s="837">
        <v>0</v>
      </c>
      <c r="T620" s="836"/>
      <c r="U620" s="838"/>
    </row>
    <row r="621" spans="1:21" ht="14.4" customHeight="1" x14ac:dyDescent="0.3">
      <c r="A621" s="831">
        <v>50</v>
      </c>
      <c r="B621" s="832" t="s">
        <v>1928</v>
      </c>
      <c r="C621" s="832" t="s">
        <v>1933</v>
      </c>
      <c r="D621" s="833" t="s">
        <v>2996</v>
      </c>
      <c r="E621" s="834" t="s">
        <v>1948</v>
      </c>
      <c r="F621" s="832" t="s">
        <v>1929</v>
      </c>
      <c r="G621" s="832" t="s">
        <v>1954</v>
      </c>
      <c r="H621" s="832" t="s">
        <v>624</v>
      </c>
      <c r="I621" s="832" t="s">
        <v>1676</v>
      </c>
      <c r="J621" s="832" t="s">
        <v>1677</v>
      </c>
      <c r="K621" s="832" t="s">
        <v>1678</v>
      </c>
      <c r="L621" s="835">
        <v>278.63</v>
      </c>
      <c r="M621" s="835">
        <v>557.26</v>
      </c>
      <c r="N621" s="832">
        <v>2</v>
      </c>
      <c r="O621" s="836">
        <v>1.5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50</v>
      </c>
      <c r="B622" s="832" t="s">
        <v>1928</v>
      </c>
      <c r="C622" s="832" t="s">
        <v>1933</v>
      </c>
      <c r="D622" s="833" t="s">
        <v>2996</v>
      </c>
      <c r="E622" s="834" t="s">
        <v>1948</v>
      </c>
      <c r="F622" s="832" t="s">
        <v>1929</v>
      </c>
      <c r="G622" s="832" t="s">
        <v>1956</v>
      </c>
      <c r="H622" s="832" t="s">
        <v>624</v>
      </c>
      <c r="I622" s="832" t="s">
        <v>1848</v>
      </c>
      <c r="J622" s="832" t="s">
        <v>680</v>
      </c>
      <c r="K622" s="832" t="s">
        <v>1849</v>
      </c>
      <c r="L622" s="835">
        <v>35.11</v>
      </c>
      <c r="M622" s="835">
        <v>35.11</v>
      </c>
      <c r="N622" s="832">
        <v>1</v>
      </c>
      <c r="O622" s="836">
        <v>1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50</v>
      </c>
      <c r="B623" s="832" t="s">
        <v>1928</v>
      </c>
      <c r="C623" s="832" t="s">
        <v>1933</v>
      </c>
      <c r="D623" s="833" t="s">
        <v>2996</v>
      </c>
      <c r="E623" s="834" t="s">
        <v>1948</v>
      </c>
      <c r="F623" s="832" t="s">
        <v>1929</v>
      </c>
      <c r="G623" s="832" t="s">
        <v>2007</v>
      </c>
      <c r="H623" s="832" t="s">
        <v>624</v>
      </c>
      <c r="I623" s="832" t="s">
        <v>2072</v>
      </c>
      <c r="J623" s="832" t="s">
        <v>818</v>
      </c>
      <c r="K623" s="832" t="s">
        <v>1845</v>
      </c>
      <c r="L623" s="835">
        <v>42.51</v>
      </c>
      <c r="M623" s="835">
        <v>42.51</v>
      </c>
      <c r="N623" s="832">
        <v>1</v>
      </c>
      <c r="O623" s="836">
        <v>0.5</v>
      </c>
      <c r="P623" s="835"/>
      <c r="Q623" s="837">
        <v>0</v>
      </c>
      <c r="R623" s="832"/>
      <c r="S623" s="837">
        <v>0</v>
      </c>
      <c r="T623" s="836"/>
      <c r="U623" s="838">
        <v>0</v>
      </c>
    </row>
    <row r="624" spans="1:21" ht="14.4" customHeight="1" x14ac:dyDescent="0.3">
      <c r="A624" s="831">
        <v>50</v>
      </c>
      <c r="B624" s="832" t="s">
        <v>1928</v>
      </c>
      <c r="C624" s="832" t="s">
        <v>1933</v>
      </c>
      <c r="D624" s="833" t="s">
        <v>2996</v>
      </c>
      <c r="E624" s="834" t="s">
        <v>1948</v>
      </c>
      <c r="F624" s="832" t="s">
        <v>1929</v>
      </c>
      <c r="G624" s="832" t="s">
        <v>1963</v>
      </c>
      <c r="H624" s="832" t="s">
        <v>587</v>
      </c>
      <c r="I624" s="832" t="s">
        <v>1964</v>
      </c>
      <c r="J624" s="832" t="s">
        <v>1965</v>
      </c>
      <c r="K624" s="832" t="s">
        <v>1966</v>
      </c>
      <c r="L624" s="835">
        <v>11.73</v>
      </c>
      <c r="M624" s="835">
        <v>23.46</v>
      </c>
      <c r="N624" s="832">
        <v>2</v>
      </c>
      <c r="O624" s="836">
        <v>1</v>
      </c>
      <c r="P624" s="835"/>
      <c r="Q624" s="837">
        <v>0</v>
      </c>
      <c r="R624" s="832"/>
      <c r="S624" s="837">
        <v>0</v>
      </c>
      <c r="T624" s="836"/>
      <c r="U624" s="838">
        <v>0</v>
      </c>
    </row>
    <row r="625" spans="1:21" ht="14.4" customHeight="1" x14ac:dyDescent="0.3">
      <c r="A625" s="831">
        <v>50</v>
      </c>
      <c r="B625" s="832" t="s">
        <v>1928</v>
      </c>
      <c r="C625" s="832" t="s">
        <v>1933</v>
      </c>
      <c r="D625" s="833" t="s">
        <v>2996</v>
      </c>
      <c r="E625" s="834" t="s">
        <v>1948</v>
      </c>
      <c r="F625" s="832" t="s">
        <v>1929</v>
      </c>
      <c r="G625" s="832" t="s">
        <v>1963</v>
      </c>
      <c r="H625" s="832" t="s">
        <v>587</v>
      </c>
      <c r="I625" s="832" t="s">
        <v>2795</v>
      </c>
      <c r="J625" s="832" t="s">
        <v>2796</v>
      </c>
      <c r="K625" s="832" t="s">
        <v>2797</v>
      </c>
      <c r="L625" s="835">
        <v>0</v>
      </c>
      <c r="M625" s="835">
        <v>0</v>
      </c>
      <c r="N625" s="832">
        <v>1</v>
      </c>
      <c r="O625" s="836">
        <v>0.5</v>
      </c>
      <c r="P625" s="835"/>
      <c r="Q625" s="837"/>
      <c r="R625" s="832"/>
      <c r="S625" s="837">
        <v>0</v>
      </c>
      <c r="T625" s="836"/>
      <c r="U625" s="838">
        <v>0</v>
      </c>
    </row>
    <row r="626" spans="1:21" ht="14.4" customHeight="1" x14ac:dyDescent="0.3">
      <c r="A626" s="831">
        <v>50</v>
      </c>
      <c r="B626" s="832" t="s">
        <v>1928</v>
      </c>
      <c r="C626" s="832" t="s">
        <v>1933</v>
      </c>
      <c r="D626" s="833" t="s">
        <v>2996</v>
      </c>
      <c r="E626" s="834" t="s">
        <v>1948</v>
      </c>
      <c r="F626" s="832" t="s">
        <v>1929</v>
      </c>
      <c r="G626" s="832" t="s">
        <v>2037</v>
      </c>
      <c r="H626" s="832" t="s">
        <v>624</v>
      </c>
      <c r="I626" s="832" t="s">
        <v>1853</v>
      </c>
      <c r="J626" s="832" t="s">
        <v>1648</v>
      </c>
      <c r="K626" s="832" t="s">
        <v>1854</v>
      </c>
      <c r="L626" s="835">
        <v>72.88</v>
      </c>
      <c r="M626" s="835">
        <v>145.76</v>
      </c>
      <c r="N626" s="832">
        <v>2</v>
      </c>
      <c r="O626" s="836">
        <v>1</v>
      </c>
      <c r="P626" s="835"/>
      <c r="Q626" s="837">
        <v>0</v>
      </c>
      <c r="R626" s="832"/>
      <c r="S626" s="837">
        <v>0</v>
      </c>
      <c r="T626" s="836"/>
      <c r="U626" s="838">
        <v>0</v>
      </c>
    </row>
    <row r="627" spans="1:21" ht="14.4" customHeight="1" x14ac:dyDescent="0.3">
      <c r="A627" s="831">
        <v>50</v>
      </c>
      <c r="B627" s="832" t="s">
        <v>1928</v>
      </c>
      <c r="C627" s="832" t="s">
        <v>1933</v>
      </c>
      <c r="D627" s="833" t="s">
        <v>2996</v>
      </c>
      <c r="E627" s="834" t="s">
        <v>1948</v>
      </c>
      <c r="F627" s="832" t="s">
        <v>1929</v>
      </c>
      <c r="G627" s="832" t="s">
        <v>2050</v>
      </c>
      <c r="H627" s="832" t="s">
        <v>587</v>
      </c>
      <c r="I627" s="832" t="s">
        <v>2051</v>
      </c>
      <c r="J627" s="832" t="s">
        <v>1041</v>
      </c>
      <c r="K627" s="832" t="s">
        <v>2052</v>
      </c>
      <c r="L627" s="835">
        <v>42.08</v>
      </c>
      <c r="M627" s="835">
        <v>42.08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50</v>
      </c>
      <c r="B628" s="832" t="s">
        <v>1928</v>
      </c>
      <c r="C628" s="832" t="s">
        <v>1933</v>
      </c>
      <c r="D628" s="833" t="s">
        <v>2996</v>
      </c>
      <c r="E628" s="834" t="s">
        <v>1950</v>
      </c>
      <c r="F628" s="832" t="s">
        <v>1929</v>
      </c>
      <c r="G628" s="832" t="s">
        <v>2125</v>
      </c>
      <c r="H628" s="832" t="s">
        <v>624</v>
      </c>
      <c r="I628" s="832" t="s">
        <v>1790</v>
      </c>
      <c r="J628" s="832" t="s">
        <v>1791</v>
      </c>
      <c r="K628" s="832" t="s">
        <v>1792</v>
      </c>
      <c r="L628" s="835">
        <v>4.7</v>
      </c>
      <c r="M628" s="835">
        <v>4.7</v>
      </c>
      <c r="N628" s="832">
        <v>1</v>
      </c>
      <c r="O628" s="836">
        <v>1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50</v>
      </c>
      <c r="B629" s="832" t="s">
        <v>1928</v>
      </c>
      <c r="C629" s="832" t="s">
        <v>1933</v>
      </c>
      <c r="D629" s="833" t="s">
        <v>2996</v>
      </c>
      <c r="E629" s="834" t="s">
        <v>1950</v>
      </c>
      <c r="F629" s="832" t="s">
        <v>1929</v>
      </c>
      <c r="G629" s="832" t="s">
        <v>1953</v>
      </c>
      <c r="H629" s="832" t="s">
        <v>624</v>
      </c>
      <c r="I629" s="832" t="s">
        <v>1571</v>
      </c>
      <c r="J629" s="832" t="s">
        <v>721</v>
      </c>
      <c r="K629" s="832" t="s">
        <v>1572</v>
      </c>
      <c r="L629" s="835">
        <v>72</v>
      </c>
      <c r="M629" s="835">
        <v>288</v>
      </c>
      <c r="N629" s="832">
        <v>4</v>
      </c>
      <c r="O629" s="836">
        <v>3</v>
      </c>
      <c r="P629" s="835">
        <v>144</v>
      </c>
      <c r="Q629" s="837">
        <v>0.5</v>
      </c>
      <c r="R629" s="832">
        <v>2</v>
      </c>
      <c r="S629" s="837">
        <v>0.5</v>
      </c>
      <c r="T629" s="836">
        <v>1.5</v>
      </c>
      <c r="U629" s="838">
        <v>0.5</v>
      </c>
    </row>
    <row r="630" spans="1:21" ht="14.4" customHeight="1" x14ac:dyDescent="0.3">
      <c r="A630" s="831">
        <v>50</v>
      </c>
      <c r="B630" s="832" t="s">
        <v>1928</v>
      </c>
      <c r="C630" s="832" t="s">
        <v>1933</v>
      </c>
      <c r="D630" s="833" t="s">
        <v>2996</v>
      </c>
      <c r="E630" s="834" t="s">
        <v>1950</v>
      </c>
      <c r="F630" s="832" t="s">
        <v>1929</v>
      </c>
      <c r="G630" s="832" t="s">
        <v>1953</v>
      </c>
      <c r="H630" s="832" t="s">
        <v>587</v>
      </c>
      <c r="I630" s="832" t="s">
        <v>2331</v>
      </c>
      <c r="J630" s="832" t="s">
        <v>2332</v>
      </c>
      <c r="K630" s="832" t="s">
        <v>2333</v>
      </c>
      <c r="L630" s="835">
        <v>120</v>
      </c>
      <c r="M630" s="835">
        <v>120</v>
      </c>
      <c r="N630" s="832">
        <v>1</v>
      </c>
      <c r="O630" s="836">
        <v>0.5</v>
      </c>
      <c r="P630" s="835">
        <v>120</v>
      </c>
      <c r="Q630" s="837">
        <v>1</v>
      </c>
      <c r="R630" s="832">
        <v>1</v>
      </c>
      <c r="S630" s="837">
        <v>1</v>
      </c>
      <c r="T630" s="836">
        <v>0.5</v>
      </c>
      <c r="U630" s="838">
        <v>1</v>
      </c>
    </row>
    <row r="631" spans="1:21" ht="14.4" customHeight="1" x14ac:dyDescent="0.3">
      <c r="A631" s="831">
        <v>50</v>
      </c>
      <c r="B631" s="832" t="s">
        <v>1928</v>
      </c>
      <c r="C631" s="832" t="s">
        <v>1933</v>
      </c>
      <c r="D631" s="833" t="s">
        <v>2996</v>
      </c>
      <c r="E631" s="834" t="s">
        <v>1950</v>
      </c>
      <c r="F631" s="832" t="s">
        <v>1929</v>
      </c>
      <c r="G631" s="832" t="s">
        <v>1954</v>
      </c>
      <c r="H631" s="832" t="s">
        <v>624</v>
      </c>
      <c r="I631" s="832" t="s">
        <v>1676</v>
      </c>
      <c r="J631" s="832" t="s">
        <v>1677</v>
      </c>
      <c r="K631" s="832" t="s">
        <v>1678</v>
      </c>
      <c r="L631" s="835">
        <v>278.63</v>
      </c>
      <c r="M631" s="835">
        <v>557.26</v>
      </c>
      <c r="N631" s="832">
        <v>2</v>
      </c>
      <c r="O631" s="836">
        <v>1</v>
      </c>
      <c r="P631" s="835">
        <v>278.63</v>
      </c>
      <c r="Q631" s="837">
        <v>0.5</v>
      </c>
      <c r="R631" s="832">
        <v>1</v>
      </c>
      <c r="S631" s="837">
        <v>0.5</v>
      </c>
      <c r="T631" s="836">
        <v>0.5</v>
      </c>
      <c r="U631" s="838">
        <v>0.5</v>
      </c>
    </row>
    <row r="632" spans="1:21" ht="14.4" customHeight="1" x14ac:dyDescent="0.3">
      <c r="A632" s="831">
        <v>50</v>
      </c>
      <c r="B632" s="832" t="s">
        <v>1928</v>
      </c>
      <c r="C632" s="832" t="s">
        <v>1933</v>
      </c>
      <c r="D632" s="833" t="s">
        <v>2996</v>
      </c>
      <c r="E632" s="834" t="s">
        <v>1950</v>
      </c>
      <c r="F632" s="832" t="s">
        <v>1929</v>
      </c>
      <c r="G632" s="832" t="s">
        <v>1954</v>
      </c>
      <c r="H632" s="832" t="s">
        <v>587</v>
      </c>
      <c r="I632" s="832" t="s">
        <v>2798</v>
      </c>
      <c r="J632" s="832" t="s">
        <v>2799</v>
      </c>
      <c r="K632" s="832" t="s">
        <v>1678</v>
      </c>
      <c r="L632" s="835">
        <v>220.53</v>
      </c>
      <c r="M632" s="835">
        <v>220.53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" customHeight="1" x14ac:dyDescent="0.3">
      <c r="A633" s="831">
        <v>50</v>
      </c>
      <c r="B633" s="832" t="s">
        <v>1928</v>
      </c>
      <c r="C633" s="832" t="s">
        <v>1933</v>
      </c>
      <c r="D633" s="833" t="s">
        <v>2996</v>
      </c>
      <c r="E633" s="834" t="s">
        <v>1950</v>
      </c>
      <c r="F633" s="832" t="s">
        <v>1929</v>
      </c>
      <c r="G633" s="832" t="s">
        <v>1956</v>
      </c>
      <c r="H633" s="832" t="s">
        <v>587</v>
      </c>
      <c r="I633" s="832" t="s">
        <v>2000</v>
      </c>
      <c r="J633" s="832" t="s">
        <v>1958</v>
      </c>
      <c r="K633" s="832" t="s">
        <v>1849</v>
      </c>
      <c r="L633" s="835">
        <v>35.11</v>
      </c>
      <c r="M633" s="835">
        <v>105.33</v>
      </c>
      <c r="N633" s="832">
        <v>3</v>
      </c>
      <c r="O633" s="836">
        <v>1.5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1928</v>
      </c>
      <c r="C634" s="832" t="s">
        <v>1933</v>
      </c>
      <c r="D634" s="833" t="s">
        <v>2996</v>
      </c>
      <c r="E634" s="834" t="s">
        <v>1950</v>
      </c>
      <c r="F634" s="832" t="s">
        <v>1929</v>
      </c>
      <c r="G634" s="832" t="s">
        <v>1956</v>
      </c>
      <c r="H634" s="832" t="s">
        <v>624</v>
      </c>
      <c r="I634" s="832" t="s">
        <v>2068</v>
      </c>
      <c r="J634" s="832" t="s">
        <v>680</v>
      </c>
      <c r="K634" s="832" t="s">
        <v>2069</v>
      </c>
      <c r="L634" s="835">
        <v>17.559999999999999</v>
      </c>
      <c r="M634" s="835">
        <v>35.119999999999997</v>
      </c>
      <c r="N634" s="832">
        <v>2</v>
      </c>
      <c r="O634" s="836">
        <v>2</v>
      </c>
      <c r="P634" s="835">
        <v>17.559999999999999</v>
      </c>
      <c r="Q634" s="837">
        <v>0.5</v>
      </c>
      <c r="R634" s="832">
        <v>1</v>
      </c>
      <c r="S634" s="837">
        <v>0.5</v>
      </c>
      <c r="T634" s="836">
        <v>1</v>
      </c>
      <c r="U634" s="838">
        <v>0.5</v>
      </c>
    </row>
    <row r="635" spans="1:21" ht="14.4" customHeight="1" x14ac:dyDescent="0.3">
      <c r="A635" s="831">
        <v>50</v>
      </c>
      <c r="B635" s="832" t="s">
        <v>1928</v>
      </c>
      <c r="C635" s="832" t="s">
        <v>1933</v>
      </c>
      <c r="D635" s="833" t="s">
        <v>2996</v>
      </c>
      <c r="E635" s="834" t="s">
        <v>1950</v>
      </c>
      <c r="F635" s="832" t="s">
        <v>1929</v>
      </c>
      <c r="G635" s="832" t="s">
        <v>1956</v>
      </c>
      <c r="H635" s="832" t="s">
        <v>624</v>
      </c>
      <c r="I635" s="832" t="s">
        <v>1848</v>
      </c>
      <c r="J635" s="832" t="s">
        <v>680</v>
      </c>
      <c r="K635" s="832" t="s">
        <v>1849</v>
      </c>
      <c r="L635" s="835">
        <v>35.11</v>
      </c>
      <c r="M635" s="835">
        <v>35.11</v>
      </c>
      <c r="N635" s="832">
        <v>1</v>
      </c>
      <c r="O635" s="836">
        <v>0.5</v>
      </c>
      <c r="P635" s="835">
        <v>35.11</v>
      </c>
      <c r="Q635" s="837">
        <v>1</v>
      </c>
      <c r="R635" s="832">
        <v>1</v>
      </c>
      <c r="S635" s="837">
        <v>1</v>
      </c>
      <c r="T635" s="836">
        <v>0.5</v>
      </c>
      <c r="U635" s="838">
        <v>1</v>
      </c>
    </row>
    <row r="636" spans="1:21" ht="14.4" customHeight="1" x14ac:dyDescent="0.3">
      <c r="A636" s="831">
        <v>50</v>
      </c>
      <c r="B636" s="832" t="s">
        <v>1928</v>
      </c>
      <c r="C636" s="832" t="s">
        <v>1933</v>
      </c>
      <c r="D636" s="833" t="s">
        <v>2996</v>
      </c>
      <c r="E636" s="834" t="s">
        <v>1950</v>
      </c>
      <c r="F636" s="832" t="s">
        <v>1929</v>
      </c>
      <c r="G636" s="832" t="s">
        <v>2538</v>
      </c>
      <c r="H636" s="832" t="s">
        <v>587</v>
      </c>
      <c r="I636" s="832" t="s">
        <v>2539</v>
      </c>
      <c r="J636" s="832" t="s">
        <v>2540</v>
      </c>
      <c r="K636" s="832" t="s">
        <v>2541</v>
      </c>
      <c r="L636" s="835">
        <v>58.86</v>
      </c>
      <c r="M636" s="835">
        <v>58.86</v>
      </c>
      <c r="N636" s="832">
        <v>1</v>
      </c>
      <c r="O636" s="836">
        <v>0.5</v>
      </c>
      <c r="P636" s="835">
        <v>58.86</v>
      </c>
      <c r="Q636" s="837">
        <v>1</v>
      </c>
      <c r="R636" s="832">
        <v>1</v>
      </c>
      <c r="S636" s="837">
        <v>1</v>
      </c>
      <c r="T636" s="836">
        <v>0.5</v>
      </c>
      <c r="U636" s="838">
        <v>1</v>
      </c>
    </row>
    <row r="637" spans="1:21" ht="14.4" customHeight="1" x14ac:dyDescent="0.3">
      <c r="A637" s="831">
        <v>50</v>
      </c>
      <c r="B637" s="832" t="s">
        <v>1928</v>
      </c>
      <c r="C637" s="832" t="s">
        <v>1933</v>
      </c>
      <c r="D637" s="833" t="s">
        <v>2996</v>
      </c>
      <c r="E637" s="834" t="s">
        <v>1950</v>
      </c>
      <c r="F637" s="832" t="s">
        <v>1929</v>
      </c>
      <c r="G637" s="832" t="s">
        <v>2290</v>
      </c>
      <c r="H637" s="832" t="s">
        <v>587</v>
      </c>
      <c r="I637" s="832" t="s">
        <v>2291</v>
      </c>
      <c r="J637" s="832" t="s">
        <v>2292</v>
      </c>
      <c r="K637" s="832" t="s">
        <v>2293</v>
      </c>
      <c r="L637" s="835">
        <v>78.33</v>
      </c>
      <c r="M637" s="835">
        <v>78.33</v>
      </c>
      <c r="N637" s="832">
        <v>1</v>
      </c>
      <c r="O637" s="836">
        <v>1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50</v>
      </c>
      <c r="B638" s="832" t="s">
        <v>1928</v>
      </c>
      <c r="C638" s="832" t="s">
        <v>1933</v>
      </c>
      <c r="D638" s="833" t="s">
        <v>2996</v>
      </c>
      <c r="E638" s="834" t="s">
        <v>1950</v>
      </c>
      <c r="F638" s="832" t="s">
        <v>1929</v>
      </c>
      <c r="G638" s="832" t="s">
        <v>2545</v>
      </c>
      <c r="H638" s="832" t="s">
        <v>624</v>
      </c>
      <c r="I638" s="832" t="s">
        <v>1894</v>
      </c>
      <c r="J638" s="832" t="s">
        <v>1208</v>
      </c>
      <c r="K638" s="832" t="s">
        <v>681</v>
      </c>
      <c r="L638" s="835">
        <v>65.989999999999995</v>
      </c>
      <c r="M638" s="835">
        <v>65.989999999999995</v>
      </c>
      <c r="N638" s="832">
        <v>1</v>
      </c>
      <c r="O638" s="836">
        <v>0.5</v>
      </c>
      <c r="P638" s="835">
        <v>65.989999999999995</v>
      </c>
      <c r="Q638" s="837">
        <v>1</v>
      </c>
      <c r="R638" s="832">
        <v>1</v>
      </c>
      <c r="S638" s="837">
        <v>1</v>
      </c>
      <c r="T638" s="836">
        <v>0.5</v>
      </c>
      <c r="U638" s="838">
        <v>1</v>
      </c>
    </row>
    <row r="639" spans="1:21" ht="14.4" customHeight="1" x14ac:dyDescent="0.3">
      <c r="A639" s="831">
        <v>50</v>
      </c>
      <c r="B639" s="832" t="s">
        <v>1928</v>
      </c>
      <c r="C639" s="832" t="s">
        <v>1933</v>
      </c>
      <c r="D639" s="833" t="s">
        <v>2996</v>
      </c>
      <c r="E639" s="834" t="s">
        <v>1950</v>
      </c>
      <c r="F639" s="832" t="s">
        <v>1929</v>
      </c>
      <c r="G639" s="832" t="s">
        <v>2545</v>
      </c>
      <c r="H639" s="832" t="s">
        <v>624</v>
      </c>
      <c r="I639" s="832" t="s">
        <v>1801</v>
      </c>
      <c r="J639" s="832" t="s">
        <v>705</v>
      </c>
      <c r="K639" s="832" t="s">
        <v>1687</v>
      </c>
      <c r="L639" s="835">
        <v>132</v>
      </c>
      <c r="M639" s="835">
        <v>132</v>
      </c>
      <c r="N639" s="832">
        <v>1</v>
      </c>
      <c r="O639" s="836">
        <v>0.5</v>
      </c>
      <c r="P639" s="835">
        <v>132</v>
      </c>
      <c r="Q639" s="837">
        <v>1</v>
      </c>
      <c r="R639" s="832">
        <v>1</v>
      </c>
      <c r="S639" s="837">
        <v>1</v>
      </c>
      <c r="T639" s="836">
        <v>0.5</v>
      </c>
      <c r="U639" s="838">
        <v>1</v>
      </c>
    </row>
    <row r="640" spans="1:21" ht="14.4" customHeight="1" x14ac:dyDescent="0.3">
      <c r="A640" s="831">
        <v>50</v>
      </c>
      <c r="B640" s="832" t="s">
        <v>1928</v>
      </c>
      <c r="C640" s="832" t="s">
        <v>1933</v>
      </c>
      <c r="D640" s="833" t="s">
        <v>2996</v>
      </c>
      <c r="E640" s="834" t="s">
        <v>1950</v>
      </c>
      <c r="F640" s="832" t="s">
        <v>1929</v>
      </c>
      <c r="G640" s="832" t="s">
        <v>2800</v>
      </c>
      <c r="H640" s="832" t="s">
        <v>587</v>
      </c>
      <c r="I640" s="832" t="s">
        <v>2801</v>
      </c>
      <c r="J640" s="832" t="s">
        <v>2802</v>
      </c>
      <c r="K640" s="832" t="s">
        <v>2803</v>
      </c>
      <c r="L640" s="835">
        <v>176.61</v>
      </c>
      <c r="M640" s="835">
        <v>529.83000000000004</v>
      </c>
      <c r="N640" s="832">
        <v>3</v>
      </c>
      <c r="O640" s="836">
        <v>1.5</v>
      </c>
      <c r="P640" s="835">
        <v>529.83000000000004</v>
      </c>
      <c r="Q640" s="837">
        <v>1</v>
      </c>
      <c r="R640" s="832">
        <v>3</v>
      </c>
      <c r="S640" s="837">
        <v>1</v>
      </c>
      <c r="T640" s="836">
        <v>1.5</v>
      </c>
      <c r="U640" s="838">
        <v>1</v>
      </c>
    </row>
    <row r="641" spans="1:21" ht="14.4" customHeight="1" x14ac:dyDescent="0.3">
      <c r="A641" s="831">
        <v>50</v>
      </c>
      <c r="B641" s="832" t="s">
        <v>1928</v>
      </c>
      <c r="C641" s="832" t="s">
        <v>1933</v>
      </c>
      <c r="D641" s="833" t="s">
        <v>2996</v>
      </c>
      <c r="E641" s="834" t="s">
        <v>1950</v>
      </c>
      <c r="F641" s="832" t="s">
        <v>1929</v>
      </c>
      <c r="G641" s="832" t="s">
        <v>1962</v>
      </c>
      <c r="H641" s="832" t="s">
        <v>624</v>
      </c>
      <c r="I641" s="832" t="s">
        <v>1557</v>
      </c>
      <c r="J641" s="832" t="s">
        <v>1558</v>
      </c>
      <c r="K641" s="832" t="s">
        <v>1559</v>
      </c>
      <c r="L641" s="835">
        <v>93.43</v>
      </c>
      <c r="M641" s="835">
        <v>280.29000000000002</v>
      </c>
      <c r="N641" s="832">
        <v>3</v>
      </c>
      <c r="O641" s="836">
        <v>1.5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50</v>
      </c>
      <c r="B642" s="832" t="s">
        <v>1928</v>
      </c>
      <c r="C642" s="832" t="s">
        <v>1933</v>
      </c>
      <c r="D642" s="833" t="s">
        <v>2996</v>
      </c>
      <c r="E642" s="834" t="s">
        <v>1950</v>
      </c>
      <c r="F642" s="832" t="s">
        <v>1929</v>
      </c>
      <c r="G642" s="832" t="s">
        <v>1963</v>
      </c>
      <c r="H642" s="832" t="s">
        <v>587</v>
      </c>
      <c r="I642" s="832" t="s">
        <v>2098</v>
      </c>
      <c r="J642" s="832" t="s">
        <v>1965</v>
      </c>
      <c r="K642" s="832" t="s">
        <v>2099</v>
      </c>
      <c r="L642" s="835">
        <v>35.18</v>
      </c>
      <c r="M642" s="835">
        <v>35.18</v>
      </c>
      <c r="N642" s="832">
        <v>1</v>
      </c>
      <c r="O642" s="836">
        <v>0.5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50</v>
      </c>
      <c r="B643" s="832" t="s">
        <v>1928</v>
      </c>
      <c r="C643" s="832" t="s">
        <v>1933</v>
      </c>
      <c r="D643" s="833" t="s">
        <v>2996</v>
      </c>
      <c r="E643" s="834" t="s">
        <v>1950</v>
      </c>
      <c r="F643" s="832" t="s">
        <v>1929</v>
      </c>
      <c r="G643" s="832" t="s">
        <v>1963</v>
      </c>
      <c r="H643" s="832" t="s">
        <v>587</v>
      </c>
      <c r="I643" s="832" t="s">
        <v>2100</v>
      </c>
      <c r="J643" s="832" t="s">
        <v>2078</v>
      </c>
      <c r="K643" s="832" t="s">
        <v>2101</v>
      </c>
      <c r="L643" s="835">
        <v>29.31</v>
      </c>
      <c r="M643" s="835">
        <v>87.929999999999993</v>
      </c>
      <c r="N643" s="832">
        <v>3</v>
      </c>
      <c r="O643" s="836">
        <v>1.5</v>
      </c>
      <c r="P643" s="835">
        <v>29.31</v>
      </c>
      <c r="Q643" s="837">
        <v>0.33333333333333337</v>
      </c>
      <c r="R643" s="832">
        <v>1</v>
      </c>
      <c r="S643" s="837">
        <v>0.33333333333333331</v>
      </c>
      <c r="T643" s="836">
        <v>0.5</v>
      </c>
      <c r="U643" s="838">
        <v>0.33333333333333331</v>
      </c>
    </row>
    <row r="644" spans="1:21" ht="14.4" customHeight="1" x14ac:dyDescent="0.3">
      <c r="A644" s="831">
        <v>50</v>
      </c>
      <c r="B644" s="832" t="s">
        <v>1928</v>
      </c>
      <c r="C644" s="832" t="s">
        <v>1933</v>
      </c>
      <c r="D644" s="833" t="s">
        <v>2996</v>
      </c>
      <c r="E644" s="834" t="s">
        <v>1950</v>
      </c>
      <c r="F644" s="832" t="s">
        <v>1929</v>
      </c>
      <c r="G644" s="832" t="s">
        <v>1963</v>
      </c>
      <c r="H644" s="832" t="s">
        <v>587</v>
      </c>
      <c r="I644" s="832" t="s">
        <v>2077</v>
      </c>
      <c r="J644" s="832" t="s">
        <v>2078</v>
      </c>
      <c r="K644" s="832" t="s">
        <v>2079</v>
      </c>
      <c r="L644" s="835">
        <v>11.73</v>
      </c>
      <c r="M644" s="835">
        <v>11.73</v>
      </c>
      <c r="N644" s="832">
        <v>1</v>
      </c>
      <c r="O644" s="836">
        <v>0.5</v>
      </c>
      <c r="P644" s="835"/>
      <c r="Q644" s="837">
        <v>0</v>
      </c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50</v>
      </c>
      <c r="B645" s="832" t="s">
        <v>1928</v>
      </c>
      <c r="C645" s="832" t="s">
        <v>1933</v>
      </c>
      <c r="D645" s="833" t="s">
        <v>2996</v>
      </c>
      <c r="E645" s="834" t="s">
        <v>1950</v>
      </c>
      <c r="F645" s="832" t="s">
        <v>1929</v>
      </c>
      <c r="G645" s="832" t="s">
        <v>1963</v>
      </c>
      <c r="H645" s="832" t="s">
        <v>587</v>
      </c>
      <c r="I645" s="832" t="s">
        <v>2105</v>
      </c>
      <c r="J645" s="832" t="s">
        <v>1965</v>
      </c>
      <c r="K645" s="832" t="s">
        <v>634</v>
      </c>
      <c r="L645" s="835">
        <v>58.62</v>
      </c>
      <c r="M645" s="835">
        <v>117.24</v>
      </c>
      <c r="N645" s="832">
        <v>2</v>
      </c>
      <c r="O645" s="836">
        <v>1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50</v>
      </c>
      <c r="B646" s="832" t="s">
        <v>1928</v>
      </c>
      <c r="C646" s="832" t="s">
        <v>1933</v>
      </c>
      <c r="D646" s="833" t="s">
        <v>2996</v>
      </c>
      <c r="E646" s="834" t="s">
        <v>1950</v>
      </c>
      <c r="F646" s="832" t="s">
        <v>1929</v>
      </c>
      <c r="G646" s="832" t="s">
        <v>2026</v>
      </c>
      <c r="H646" s="832" t="s">
        <v>624</v>
      </c>
      <c r="I646" s="832" t="s">
        <v>2804</v>
      </c>
      <c r="J646" s="832" t="s">
        <v>1602</v>
      </c>
      <c r="K646" s="832" t="s">
        <v>2805</v>
      </c>
      <c r="L646" s="835">
        <v>70.23</v>
      </c>
      <c r="M646" s="835">
        <v>70.23</v>
      </c>
      <c r="N646" s="832">
        <v>1</v>
      </c>
      <c r="O646" s="836">
        <v>0.5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" customHeight="1" x14ac:dyDescent="0.3">
      <c r="A647" s="831">
        <v>50</v>
      </c>
      <c r="B647" s="832" t="s">
        <v>1928</v>
      </c>
      <c r="C647" s="832" t="s">
        <v>1933</v>
      </c>
      <c r="D647" s="833" t="s">
        <v>2996</v>
      </c>
      <c r="E647" s="834" t="s">
        <v>1950</v>
      </c>
      <c r="F647" s="832" t="s">
        <v>1929</v>
      </c>
      <c r="G647" s="832" t="s">
        <v>2027</v>
      </c>
      <c r="H647" s="832" t="s">
        <v>624</v>
      </c>
      <c r="I647" s="832" t="s">
        <v>1550</v>
      </c>
      <c r="J647" s="832" t="s">
        <v>808</v>
      </c>
      <c r="K647" s="832" t="s">
        <v>1551</v>
      </c>
      <c r="L647" s="835">
        <v>736.33</v>
      </c>
      <c r="M647" s="835">
        <v>736.33</v>
      </c>
      <c r="N647" s="832">
        <v>1</v>
      </c>
      <c r="O647" s="836">
        <v>0.5</v>
      </c>
      <c r="P647" s="835">
        <v>736.33</v>
      </c>
      <c r="Q647" s="837">
        <v>1</v>
      </c>
      <c r="R647" s="832">
        <v>1</v>
      </c>
      <c r="S647" s="837">
        <v>1</v>
      </c>
      <c r="T647" s="836">
        <v>0.5</v>
      </c>
      <c r="U647" s="838">
        <v>1</v>
      </c>
    </row>
    <row r="648" spans="1:21" ht="14.4" customHeight="1" x14ac:dyDescent="0.3">
      <c r="A648" s="831">
        <v>50</v>
      </c>
      <c r="B648" s="832" t="s">
        <v>1928</v>
      </c>
      <c r="C648" s="832" t="s">
        <v>1933</v>
      </c>
      <c r="D648" s="833" t="s">
        <v>2996</v>
      </c>
      <c r="E648" s="834" t="s">
        <v>1950</v>
      </c>
      <c r="F648" s="832" t="s">
        <v>1929</v>
      </c>
      <c r="G648" s="832" t="s">
        <v>2432</v>
      </c>
      <c r="H648" s="832" t="s">
        <v>587</v>
      </c>
      <c r="I648" s="832" t="s">
        <v>2433</v>
      </c>
      <c r="J648" s="832" t="s">
        <v>2434</v>
      </c>
      <c r="K648" s="832" t="s">
        <v>2435</v>
      </c>
      <c r="L648" s="835">
        <v>32.25</v>
      </c>
      <c r="M648" s="835">
        <v>32.25</v>
      </c>
      <c r="N648" s="832">
        <v>1</v>
      </c>
      <c r="O648" s="836">
        <v>0.5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50</v>
      </c>
      <c r="B649" s="832" t="s">
        <v>1928</v>
      </c>
      <c r="C649" s="832" t="s">
        <v>1933</v>
      </c>
      <c r="D649" s="833" t="s">
        <v>2996</v>
      </c>
      <c r="E649" s="834" t="s">
        <v>1950</v>
      </c>
      <c r="F649" s="832" t="s">
        <v>1929</v>
      </c>
      <c r="G649" s="832" t="s">
        <v>2042</v>
      </c>
      <c r="H649" s="832" t="s">
        <v>624</v>
      </c>
      <c r="I649" s="832" t="s">
        <v>1640</v>
      </c>
      <c r="J649" s="832" t="s">
        <v>1641</v>
      </c>
      <c r="K649" s="832" t="s">
        <v>1642</v>
      </c>
      <c r="L649" s="835">
        <v>10.34</v>
      </c>
      <c r="M649" s="835">
        <v>10.34</v>
      </c>
      <c r="N649" s="832">
        <v>1</v>
      </c>
      <c r="O649" s="836">
        <v>0.5</v>
      </c>
      <c r="P649" s="835"/>
      <c r="Q649" s="837">
        <v>0</v>
      </c>
      <c r="R649" s="832"/>
      <c r="S649" s="837">
        <v>0</v>
      </c>
      <c r="T649" s="836"/>
      <c r="U649" s="838">
        <v>0</v>
      </c>
    </row>
    <row r="650" spans="1:21" ht="14.4" customHeight="1" x14ac:dyDescent="0.3">
      <c r="A650" s="831">
        <v>50</v>
      </c>
      <c r="B650" s="832" t="s">
        <v>1928</v>
      </c>
      <c r="C650" s="832" t="s">
        <v>1933</v>
      </c>
      <c r="D650" s="833" t="s">
        <v>2996</v>
      </c>
      <c r="E650" s="834" t="s">
        <v>1950</v>
      </c>
      <c r="F650" s="832" t="s">
        <v>1929</v>
      </c>
      <c r="G650" s="832" t="s">
        <v>2042</v>
      </c>
      <c r="H650" s="832" t="s">
        <v>624</v>
      </c>
      <c r="I650" s="832" t="s">
        <v>1643</v>
      </c>
      <c r="J650" s="832" t="s">
        <v>1641</v>
      </c>
      <c r="K650" s="832" t="s">
        <v>1644</v>
      </c>
      <c r="L650" s="835">
        <v>15.9</v>
      </c>
      <c r="M650" s="835">
        <v>31.8</v>
      </c>
      <c r="N650" s="832">
        <v>2</v>
      </c>
      <c r="O650" s="836">
        <v>1</v>
      </c>
      <c r="P650" s="835">
        <v>15.9</v>
      </c>
      <c r="Q650" s="837">
        <v>0.5</v>
      </c>
      <c r="R650" s="832">
        <v>1</v>
      </c>
      <c r="S650" s="837">
        <v>0.5</v>
      </c>
      <c r="T650" s="836">
        <v>0.5</v>
      </c>
      <c r="U650" s="838">
        <v>0.5</v>
      </c>
    </row>
    <row r="651" spans="1:21" ht="14.4" customHeight="1" x14ac:dyDescent="0.3">
      <c r="A651" s="831">
        <v>50</v>
      </c>
      <c r="B651" s="832" t="s">
        <v>1928</v>
      </c>
      <c r="C651" s="832" t="s">
        <v>1933</v>
      </c>
      <c r="D651" s="833" t="s">
        <v>2996</v>
      </c>
      <c r="E651" s="834" t="s">
        <v>1950</v>
      </c>
      <c r="F651" s="832" t="s">
        <v>1929</v>
      </c>
      <c r="G651" s="832" t="s">
        <v>2050</v>
      </c>
      <c r="H651" s="832" t="s">
        <v>587</v>
      </c>
      <c r="I651" s="832" t="s">
        <v>2318</v>
      </c>
      <c r="J651" s="832" t="s">
        <v>1041</v>
      </c>
      <c r="K651" s="832" t="s">
        <v>1623</v>
      </c>
      <c r="L651" s="835">
        <v>210.38</v>
      </c>
      <c r="M651" s="835">
        <v>210.38</v>
      </c>
      <c r="N651" s="832">
        <v>1</v>
      </c>
      <c r="O651" s="836">
        <v>0.5</v>
      </c>
      <c r="P651" s="835"/>
      <c r="Q651" s="837">
        <v>0</v>
      </c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50</v>
      </c>
      <c r="B652" s="832" t="s">
        <v>1928</v>
      </c>
      <c r="C652" s="832" t="s">
        <v>1933</v>
      </c>
      <c r="D652" s="833" t="s">
        <v>2996</v>
      </c>
      <c r="E652" s="834" t="s">
        <v>1950</v>
      </c>
      <c r="F652" s="832" t="s">
        <v>1929</v>
      </c>
      <c r="G652" s="832" t="s">
        <v>2057</v>
      </c>
      <c r="H652" s="832" t="s">
        <v>587</v>
      </c>
      <c r="I652" s="832" t="s">
        <v>2058</v>
      </c>
      <c r="J652" s="832" t="s">
        <v>2059</v>
      </c>
      <c r="K652" s="832" t="s">
        <v>2060</v>
      </c>
      <c r="L652" s="835">
        <v>93.43</v>
      </c>
      <c r="M652" s="835">
        <v>93.43</v>
      </c>
      <c r="N652" s="832">
        <v>1</v>
      </c>
      <c r="O652" s="836">
        <v>1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50</v>
      </c>
      <c r="B653" s="832" t="s">
        <v>1928</v>
      </c>
      <c r="C653" s="832" t="s">
        <v>1933</v>
      </c>
      <c r="D653" s="833" t="s">
        <v>2996</v>
      </c>
      <c r="E653" s="834" t="s">
        <v>1950</v>
      </c>
      <c r="F653" s="832" t="s">
        <v>1929</v>
      </c>
      <c r="G653" s="832" t="s">
        <v>2108</v>
      </c>
      <c r="H653" s="832" t="s">
        <v>587</v>
      </c>
      <c r="I653" s="832" t="s">
        <v>2324</v>
      </c>
      <c r="J653" s="832" t="s">
        <v>760</v>
      </c>
      <c r="K653" s="832" t="s">
        <v>2325</v>
      </c>
      <c r="L653" s="835">
        <v>87.89</v>
      </c>
      <c r="M653" s="835">
        <v>87.89</v>
      </c>
      <c r="N653" s="832">
        <v>1</v>
      </c>
      <c r="O653" s="836">
        <v>0.5</v>
      </c>
      <c r="P653" s="835"/>
      <c r="Q653" s="837">
        <v>0</v>
      </c>
      <c r="R653" s="832"/>
      <c r="S653" s="837">
        <v>0</v>
      </c>
      <c r="T653" s="836"/>
      <c r="U653" s="838">
        <v>0</v>
      </c>
    </row>
    <row r="654" spans="1:21" ht="14.4" customHeight="1" x14ac:dyDescent="0.3">
      <c r="A654" s="831">
        <v>50</v>
      </c>
      <c r="B654" s="832" t="s">
        <v>1928</v>
      </c>
      <c r="C654" s="832" t="s">
        <v>1933</v>
      </c>
      <c r="D654" s="833" t="s">
        <v>2996</v>
      </c>
      <c r="E654" s="834" t="s">
        <v>1950</v>
      </c>
      <c r="F654" s="832" t="s">
        <v>1929</v>
      </c>
      <c r="G654" s="832" t="s">
        <v>1053</v>
      </c>
      <c r="H654" s="832" t="s">
        <v>587</v>
      </c>
      <c r="I654" s="832" t="s">
        <v>1539</v>
      </c>
      <c r="J654" s="832" t="s">
        <v>1537</v>
      </c>
      <c r="K654" s="832" t="s">
        <v>1540</v>
      </c>
      <c r="L654" s="835">
        <v>184.74</v>
      </c>
      <c r="M654" s="835">
        <v>738.96</v>
      </c>
      <c r="N654" s="832">
        <v>4</v>
      </c>
      <c r="O654" s="836">
        <v>2</v>
      </c>
      <c r="P654" s="835">
        <v>738.96</v>
      </c>
      <c r="Q654" s="837">
        <v>1</v>
      </c>
      <c r="R654" s="832">
        <v>4</v>
      </c>
      <c r="S654" s="837">
        <v>1</v>
      </c>
      <c r="T654" s="836">
        <v>2</v>
      </c>
      <c r="U654" s="838">
        <v>1</v>
      </c>
    </row>
    <row r="655" spans="1:21" ht="14.4" customHeight="1" x14ac:dyDescent="0.3">
      <c r="A655" s="831">
        <v>50</v>
      </c>
      <c r="B655" s="832" t="s">
        <v>1928</v>
      </c>
      <c r="C655" s="832" t="s">
        <v>1933</v>
      </c>
      <c r="D655" s="833" t="s">
        <v>2996</v>
      </c>
      <c r="E655" s="834" t="s">
        <v>1950</v>
      </c>
      <c r="F655" s="832" t="s">
        <v>1929</v>
      </c>
      <c r="G655" s="832" t="s">
        <v>2093</v>
      </c>
      <c r="H655" s="832" t="s">
        <v>587</v>
      </c>
      <c r="I655" s="832" t="s">
        <v>2806</v>
      </c>
      <c r="J655" s="832" t="s">
        <v>800</v>
      </c>
      <c r="K655" s="832" t="s">
        <v>2807</v>
      </c>
      <c r="L655" s="835">
        <v>138.86000000000001</v>
      </c>
      <c r="M655" s="835">
        <v>138.86000000000001</v>
      </c>
      <c r="N655" s="832">
        <v>1</v>
      </c>
      <c r="O655" s="836">
        <v>0.5</v>
      </c>
      <c r="P655" s="835">
        <v>138.86000000000001</v>
      </c>
      <c r="Q655" s="837">
        <v>1</v>
      </c>
      <c r="R655" s="832">
        <v>1</v>
      </c>
      <c r="S655" s="837">
        <v>1</v>
      </c>
      <c r="T655" s="836">
        <v>0.5</v>
      </c>
      <c r="U655" s="838">
        <v>1</v>
      </c>
    </row>
    <row r="656" spans="1:21" ht="14.4" customHeight="1" x14ac:dyDescent="0.3">
      <c r="A656" s="831">
        <v>50</v>
      </c>
      <c r="B656" s="832" t="s">
        <v>1928</v>
      </c>
      <c r="C656" s="832" t="s">
        <v>1933</v>
      </c>
      <c r="D656" s="833" t="s">
        <v>2996</v>
      </c>
      <c r="E656" s="834" t="s">
        <v>1950</v>
      </c>
      <c r="F656" s="832" t="s">
        <v>1929</v>
      </c>
      <c r="G656" s="832" t="s">
        <v>2093</v>
      </c>
      <c r="H656" s="832" t="s">
        <v>587</v>
      </c>
      <c r="I656" s="832" t="s">
        <v>2094</v>
      </c>
      <c r="J656" s="832" t="s">
        <v>800</v>
      </c>
      <c r="K656" s="832" t="s">
        <v>2095</v>
      </c>
      <c r="L656" s="835">
        <v>55.54</v>
      </c>
      <c r="M656" s="835">
        <v>55.54</v>
      </c>
      <c r="N656" s="832">
        <v>1</v>
      </c>
      <c r="O656" s="836">
        <v>0.5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1928</v>
      </c>
      <c r="C657" s="832" t="s">
        <v>1933</v>
      </c>
      <c r="D657" s="833" t="s">
        <v>2996</v>
      </c>
      <c r="E657" s="834" t="s">
        <v>1950</v>
      </c>
      <c r="F657" s="832" t="s">
        <v>1929</v>
      </c>
      <c r="G657" s="832" t="s">
        <v>1975</v>
      </c>
      <c r="H657" s="832" t="s">
        <v>624</v>
      </c>
      <c r="I657" s="832" t="s">
        <v>1566</v>
      </c>
      <c r="J657" s="832" t="s">
        <v>1564</v>
      </c>
      <c r="K657" s="832" t="s">
        <v>1567</v>
      </c>
      <c r="L657" s="835">
        <v>1887.9</v>
      </c>
      <c r="M657" s="835">
        <v>1887.9</v>
      </c>
      <c r="N657" s="832">
        <v>1</v>
      </c>
      <c r="O657" s="836">
        <v>1</v>
      </c>
      <c r="P657" s="835">
        <v>1887.9</v>
      </c>
      <c r="Q657" s="837">
        <v>1</v>
      </c>
      <c r="R657" s="832">
        <v>1</v>
      </c>
      <c r="S657" s="837">
        <v>1</v>
      </c>
      <c r="T657" s="836">
        <v>1</v>
      </c>
      <c r="U657" s="838">
        <v>1</v>
      </c>
    </row>
    <row r="658" spans="1:21" ht="14.4" customHeight="1" x14ac:dyDescent="0.3">
      <c r="A658" s="831">
        <v>50</v>
      </c>
      <c r="B658" s="832" t="s">
        <v>1928</v>
      </c>
      <c r="C658" s="832" t="s">
        <v>1933</v>
      </c>
      <c r="D658" s="833" t="s">
        <v>2996</v>
      </c>
      <c r="E658" s="834" t="s">
        <v>1950</v>
      </c>
      <c r="F658" s="832" t="s">
        <v>1929</v>
      </c>
      <c r="G658" s="832" t="s">
        <v>2111</v>
      </c>
      <c r="H658" s="832" t="s">
        <v>624</v>
      </c>
      <c r="I658" s="832" t="s">
        <v>1658</v>
      </c>
      <c r="J658" s="832" t="s">
        <v>1656</v>
      </c>
      <c r="K658" s="832" t="s">
        <v>1659</v>
      </c>
      <c r="L658" s="835">
        <v>218.32</v>
      </c>
      <c r="M658" s="835">
        <v>218.32</v>
      </c>
      <c r="N658" s="832">
        <v>1</v>
      </c>
      <c r="O658" s="836">
        <v>0.5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" customHeight="1" x14ac:dyDescent="0.3">
      <c r="A659" s="831">
        <v>50</v>
      </c>
      <c r="B659" s="832" t="s">
        <v>1928</v>
      </c>
      <c r="C659" s="832" t="s">
        <v>1933</v>
      </c>
      <c r="D659" s="833" t="s">
        <v>2996</v>
      </c>
      <c r="E659" s="834" t="s">
        <v>1950</v>
      </c>
      <c r="F659" s="832" t="s">
        <v>1929</v>
      </c>
      <c r="G659" s="832" t="s">
        <v>2482</v>
      </c>
      <c r="H659" s="832" t="s">
        <v>587</v>
      </c>
      <c r="I659" s="832" t="s">
        <v>2483</v>
      </c>
      <c r="J659" s="832" t="s">
        <v>621</v>
      </c>
      <c r="K659" s="832" t="s">
        <v>2484</v>
      </c>
      <c r="L659" s="835">
        <v>0</v>
      </c>
      <c r="M659" s="835">
        <v>0</v>
      </c>
      <c r="N659" s="832">
        <v>1</v>
      </c>
      <c r="O659" s="836">
        <v>0.5</v>
      </c>
      <c r="P659" s="835"/>
      <c r="Q659" s="837"/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50</v>
      </c>
      <c r="B660" s="832" t="s">
        <v>1928</v>
      </c>
      <c r="C660" s="832" t="s">
        <v>1933</v>
      </c>
      <c r="D660" s="833" t="s">
        <v>2996</v>
      </c>
      <c r="E660" s="834" t="s">
        <v>1951</v>
      </c>
      <c r="F660" s="832" t="s">
        <v>1929</v>
      </c>
      <c r="G660" s="832" t="s">
        <v>1993</v>
      </c>
      <c r="H660" s="832" t="s">
        <v>624</v>
      </c>
      <c r="I660" s="832" t="s">
        <v>1755</v>
      </c>
      <c r="J660" s="832" t="s">
        <v>633</v>
      </c>
      <c r="K660" s="832" t="s">
        <v>634</v>
      </c>
      <c r="L660" s="835">
        <v>72.55</v>
      </c>
      <c r="M660" s="835">
        <v>72.55</v>
      </c>
      <c r="N660" s="832">
        <v>1</v>
      </c>
      <c r="O660" s="836">
        <v>0.5</v>
      </c>
      <c r="P660" s="835">
        <v>72.55</v>
      </c>
      <c r="Q660" s="837">
        <v>1</v>
      </c>
      <c r="R660" s="832">
        <v>1</v>
      </c>
      <c r="S660" s="837">
        <v>1</v>
      </c>
      <c r="T660" s="836">
        <v>0.5</v>
      </c>
      <c r="U660" s="838">
        <v>1</v>
      </c>
    </row>
    <row r="661" spans="1:21" ht="14.4" customHeight="1" x14ac:dyDescent="0.3">
      <c r="A661" s="831">
        <v>50</v>
      </c>
      <c r="B661" s="832" t="s">
        <v>1928</v>
      </c>
      <c r="C661" s="832" t="s">
        <v>1933</v>
      </c>
      <c r="D661" s="833" t="s">
        <v>2996</v>
      </c>
      <c r="E661" s="834" t="s">
        <v>1951</v>
      </c>
      <c r="F661" s="832" t="s">
        <v>1929</v>
      </c>
      <c r="G661" s="832" t="s">
        <v>2125</v>
      </c>
      <c r="H661" s="832" t="s">
        <v>624</v>
      </c>
      <c r="I661" s="832" t="s">
        <v>1889</v>
      </c>
      <c r="J661" s="832" t="s">
        <v>1890</v>
      </c>
      <c r="K661" s="832" t="s">
        <v>1891</v>
      </c>
      <c r="L661" s="835">
        <v>9.4</v>
      </c>
      <c r="M661" s="835">
        <v>28.200000000000003</v>
      </c>
      <c r="N661" s="832">
        <v>3</v>
      </c>
      <c r="O661" s="836">
        <v>0.5</v>
      </c>
      <c r="P661" s="835">
        <v>28.200000000000003</v>
      </c>
      <c r="Q661" s="837">
        <v>1</v>
      </c>
      <c r="R661" s="832">
        <v>3</v>
      </c>
      <c r="S661" s="837">
        <v>1</v>
      </c>
      <c r="T661" s="836">
        <v>0.5</v>
      </c>
      <c r="U661" s="838">
        <v>1</v>
      </c>
    </row>
    <row r="662" spans="1:21" ht="14.4" customHeight="1" x14ac:dyDescent="0.3">
      <c r="A662" s="831">
        <v>50</v>
      </c>
      <c r="B662" s="832" t="s">
        <v>1928</v>
      </c>
      <c r="C662" s="832" t="s">
        <v>1933</v>
      </c>
      <c r="D662" s="833" t="s">
        <v>2996</v>
      </c>
      <c r="E662" s="834" t="s">
        <v>1951</v>
      </c>
      <c r="F662" s="832" t="s">
        <v>1929</v>
      </c>
      <c r="G662" s="832" t="s">
        <v>2125</v>
      </c>
      <c r="H662" s="832" t="s">
        <v>624</v>
      </c>
      <c r="I662" s="832" t="s">
        <v>1790</v>
      </c>
      <c r="J662" s="832" t="s">
        <v>1791</v>
      </c>
      <c r="K662" s="832" t="s">
        <v>1792</v>
      </c>
      <c r="L662" s="835">
        <v>4.7</v>
      </c>
      <c r="M662" s="835">
        <v>28.200000000000003</v>
      </c>
      <c r="N662" s="832">
        <v>6</v>
      </c>
      <c r="O662" s="836">
        <v>1</v>
      </c>
      <c r="P662" s="835"/>
      <c r="Q662" s="837">
        <v>0</v>
      </c>
      <c r="R662" s="832"/>
      <c r="S662" s="837">
        <v>0</v>
      </c>
      <c r="T662" s="836"/>
      <c r="U662" s="838">
        <v>0</v>
      </c>
    </row>
    <row r="663" spans="1:21" ht="14.4" customHeight="1" x14ac:dyDescent="0.3">
      <c r="A663" s="831">
        <v>50</v>
      </c>
      <c r="B663" s="832" t="s">
        <v>1928</v>
      </c>
      <c r="C663" s="832" t="s">
        <v>1933</v>
      </c>
      <c r="D663" s="833" t="s">
        <v>2996</v>
      </c>
      <c r="E663" s="834" t="s">
        <v>1951</v>
      </c>
      <c r="F663" s="832" t="s">
        <v>1929</v>
      </c>
      <c r="G663" s="832" t="s">
        <v>1953</v>
      </c>
      <c r="H663" s="832" t="s">
        <v>624</v>
      </c>
      <c r="I663" s="832" t="s">
        <v>1573</v>
      </c>
      <c r="J663" s="832" t="s">
        <v>721</v>
      </c>
      <c r="K663" s="832" t="s">
        <v>1574</v>
      </c>
      <c r="L663" s="835">
        <v>144.01</v>
      </c>
      <c r="M663" s="835">
        <v>432.03</v>
      </c>
      <c r="N663" s="832">
        <v>3</v>
      </c>
      <c r="O663" s="836">
        <v>2</v>
      </c>
      <c r="P663" s="835">
        <v>432.03</v>
      </c>
      <c r="Q663" s="837">
        <v>1</v>
      </c>
      <c r="R663" s="832">
        <v>3</v>
      </c>
      <c r="S663" s="837">
        <v>1</v>
      </c>
      <c r="T663" s="836">
        <v>2</v>
      </c>
      <c r="U663" s="838">
        <v>1</v>
      </c>
    </row>
    <row r="664" spans="1:21" ht="14.4" customHeight="1" x14ac:dyDescent="0.3">
      <c r="A664" s="831">
        <v>50</v>
      </c>
      <c r="B664" s="832" t="s">
        <v>1928</v>
      </c>
      <c r="C664" s="832" t="s">
        <v>1933</v>
      </c>
      <c r="D664" s="833" t="s">
        <v>2996</v>
      </c>
      <c r="E664" s="834" t="s">
        <v>1951</v>
      </c>
      <c r="F664" s="832" t="s">
        <v>1929</v>
      </c>
      <c r="G664" s="832" t="s">
        <v>1991</v>
      </c>
      <c r="H664" s="832" t="s">
        <v>624</v>
      </c>
      <c r="I664" s="832" t="s">
        <v>1850</v>
      </c>
      <c r="J664" s="832" t="s">
        <v>1626</v>
      </c>
      <c r="K664" s="832" t="s">
        <v>1851</v>
      </c>
      <c r="L664" s="835">
        <v>186.55</v>
      </c>
      <c r="M664" s="835">
        <v>373.1</v>
      </c>
      <c r="N664" s="832">
        <v>2</v>
      </c>
      <c r="O664" s="836">
        <v>2</v>
      </c>
      <c r="P664" s="835">
        <v>186.55</v>
      </c>
      <c r="Q664" s="837">
        <v>0.5</v>
      </c>
      <c r="R664" s="832">
        <v>1</v>
      </c>
      <c r="S664" s="837">
        <v>0.5</v>
      </c>
      <c r="T664" s="836">
        <v>1</v>
      </c>
      <c r="U664" s="838">
        <v>0.5</v>
      </c>
    </row>
    <row r="665" spans="1:21" ht="14.4" customHeight="1" x14ac:dyDescent="0.3">
      <c r="A665" s="831">
        <v>50</v>
      </c>
      <c r="B665" s="832" t="s">
        <v>1928</v>
      </c>
      <c r="C665" s="832" t="s">
        <v>1933</v>
      </c>
      <c r="D665" s="833" t="s">
        <v>2996</v>
      </c>
      <c r="E665" s="834" t="s">
        <v>1951</v>
      </c>
      <c r="F665" s="832" t="s">
        <v>1929</v>
      </c>
      <c r="G665" s="832" t="s">
        <v>1991</v>
      </c>
      <c r="H665" s="832" t="s">
        <v>587</v>
      </c>
      <c r="I665" s="832" t="s">
        <v>2808</v>
      </c>
      <c r="J665" s="832" t="s">
        <v>2502</v>
      </c>
      <c r="K665" s="832" t="s">
        <v>1540</v>
      </c>
      <c r="L665" s="835">
        <v>103.64</v>
      </c>
      <c r="M665" s="835">
        <v>103.64</v>
      </c>
      <c r="N665" s="832">
        <v>1</v>
      </c>
      <c r="O665" s="836">
        <v>0.5</v>
      </c>
      <c r="P665" s="835"/>
      <c r="Q665" s="837">
        <v>0</v>
      </c>
      <c r="R665" s="832"/>
      <c r="S665" s="837">
        <v>0</v>
      </c>
      <c r="T665" s="836"/>
      <c r="U665" s="838">
        <v>0</v>
      </c>
    </row>
    <row r="666" spans="1:21" ht="14.4" customHeight="1" x14ac:dyDescent="0.3">
      <c r="A666" s="831">
        <v>50</v>
      </c>
      <c r="B666" s="832" t="s">
        <v>1928</v>
      </c>
      <c r="C666" s="832" t="s">
        <v>1933</v>
      </c>
      <c r="D666" s="833" t="s">
        <v>2996</v>
      </c>
      <c r="E666" s="834" t="s">
        <v>1951</v>
      </c>
      <c r="F666" s="832" t="s">
        <v>1929</v>
      </c>
      <c r="G666" s="832" t="s">
        <v>1991</v>
      </c>
      <c r="H666" s="832" t="s">
        <v>624</v>
      </c>
      <c r="I666" s="832" t="s">
        <v>1625</v>
      </c>
      <c r="J666" s="832" t="s">
        <v>1626</v>
      </c>
      <c r="K666" s="832" t="s">
        <v>1627</v>
      </c>
      <c r="L666" s="835">
        <v>31.09</v>
      </c>
      <c r="M666" s="835">
        <v>31.09</v>
      </c>
      <c r="N666" s="832">
        <v>1</v>
      </c>
      <c r="O666" s="836">
        <v>1</v>
      </c>
      <c r="P666" s="835"/>
      <c r="Q666" s="837">
        <v>0</v>
      </c>
      <c r="R666" s="832"/>
      <c r="S666" s="837">
        <v>0</v>
      </c>
      <c r="T666" s="836"/>
      <c r="U666" s="838">
        <v>0</v>
      </c>
    </row>
    <row r="667" spans="1:21" ht="14.4" customHeight="1" x14ac:dyDescent="0.3">
      <c r="A667" s="831">
        <v>50</v>
      </c>
      <c r="B667" s="832" t="s">
        <v>1928</v>
      </c>
      <c r="C667" s="832" t="s">
        <v>1933</v>
      </c>
      <c r="D667" s="833" t="s">
        <v>2996</v>
      </c>
      <c r="E667" s="834" t="s">
        <v>1951</v>
      </c>
      <c r="F667" s="832" t="s">
        <v>1929</v>
      </c>
      <c r="G667" s="832" t="s">
        <v>2809</v>
      </c>
      <c r="H667" s="832" t="s">
        <v>587</v>
      </c>
      <c r="I667" s="832" t="s">
        <v>2810</v>
      </c>
      <c r="J667" s="832" t="s">
        <v>2811</v>
      </c>
      <c r="K667" s="832" t="s">
        <v>2812</v>
      </c>
      <c r="L667" s="835">
        <v>0</v>
      </c>
      <c r="M667" s="835">
        <v>0</v>
      </c>
      <c r="N667" s="832">
        <v>1</v>
      </c>
      <c r="O667" s="836">
        <v>1</v>
      </c>
      <c r="P667" s="835"/>
      <c r="Q667" s="837"/>
      <c r="R667" s="832"/>
      <c r="S667" s="837">
        <v>0</v>
      </c>
      <c r="T667" s="836"/>
      <c r="U667" s="838">
        <v>0</v>
      </c>
    </row>
    <row r="668" spans="1:21" ht="14.4" customHeight="1" x14ac:dyDescent="0.3">
      <c r="A668" s="831">
        <v>50</v>
      </c>
      <c r="B668" s="832" t="s">
        <v>1928</v>
      </c>
      <c r="C668" s="832" t="s">
        <v>1933</v>
      </c>
      <c r="D668" s="833" t="s">
        <v>2996</v>
      </c>
      <c r="E668" s="834" t="s">
        <v>1951</v>
      </c>
      <c r="F668" s="832" t="s">
        <v>1929</v>
      </c>
      <c r="G668" s="832" t="s">
        <v>2813</v>
      </c>
      <c r="H668" s="832" t="s">
        <v>587</v>
      </c>
      <c r="I668" s="832" t="s">
        <v>2814</v>
      </c>
      <c r="J668" s="832" t="s">
        <v>2815</v>
      </c>
      <c r="K668" s="832" t="s">
        <v>2391</v>
      </c>
      <c r="L668" s="835">
        <v>80.23</v>
      </c>
      <c r="M668" s="835">
        <v>80.23</v>
      </c>
      <c r="N668" s="832">
        <v>1</v>
      </c>
      <c r="O668" s="836">
        <v>0.5</v>
      </c>
      <c r="P668" s="835">
        <v>80.23</v>
      </c>
      <c r="Q668" s="837">
        <v>1</v>
      </c>
      <c r="R668" s="832">
        <v>1</v>
      </c>
      <c r="S668" s="837">
        <v>1</v>
      </c>
      <c r="T668" s="836">
        <v>0.5</v>
      </c>
      <c r="U668" s="838">
        <v>1</v>
      </c>
    </row>
    <row r="669" spans="1:21" ht="14.4" customHeight="1" x14ac:dyDescent="0.3">
      <c r="A669" s="831">
        <v>50</v>
      </c>
      <c r="B669" s="832" t="s">
        <v>1928</v>
      </c>
      <c r="C669" s="832" t="s">
        <v>1933</v>
      </c>
      <c r="D669" s="833" t="s">
        <v>2996</v>
      </c>
      <c r="E669" s="834" t="s">
        <v>1951</v>
      </c>
      <c r="F669" s="832" t="s">
        <v>1929</v>
      </c>
      <c r="G669" s="832" t="s">
        <v>1954</v>
      </c>
      <c r="H669" s="832" t="s">
        <v>624</v>
      </c>
      <c r="I669" s="832" t="s">
        <v>1676</v>
      </c>
      <c r="J669" s="832" t="s">
        <v>1677</v>
      </c>
      <c r="K669" s="832" t="s">
        <v>1678</v>
      </c>
      <c r="L669" s="835">
        <v>278.63</v>
      </c>
      <c r="M669" s="835">
        <v>278.63</v>
      </c>
      <c r="N669" s="832">
        <v>1</v>
      </c>
      <c r="O669" s="836">
        <v>0.5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50</v>
      </c>
      <c r="B670" s="832" t="s">
        <v>1928</v>
      </c>
      <c r="C670" s="832" t="s">
        <v>1933</v>
      </c>
      <c r="D670" s="833" t="s">
        <v>2996</v>
      </c>
      <c r="E670" s="834" t="s">
        <v>1951</v>
      </c>
      <c r="F670" s="832" t="s">
        <v>1929</v>
      </c>
      <c r="G670" s="832" t="s">
        <v>1954</v>
      </c>
      <c r="H670" s="832" t="s">
        <v>587</v>
      </c>
      <c r="I670" s="832" t="s">
        <v>2107</v>
      </c>
      <c r="J670" s="832" t="s">
        <v>1677</v>
      </c>
      <c r="K670" s="832" t="s">
        <v>1689</v>
      </c>
      <c r="L670" s="835">
        <v>392.41</v>
      </c>
      <c r="M670" s="835">
        <v>392.41</v>
      </c>
      <c r="N670" s="832">
        <v>1</v>
      </c>
      <c r="O670" s="836">
        <v>1</v>
      </c>
      <c r="P670" s="835"/>
      <c r="Q670" s="837">
        <v>0</v>
      </c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50</v>
      </c>
      <c r="B671" s="832" t="s">
        <v>1928</v>
      </c>
      <c r="C671" s="832" t="s">
        <v>1933</v>
      </c>
      <c r="D671" s="833" t="s">
        <v>2996</v>
      </c>
      <c r="E671" s="834" t="s">
        <v>1951</v>
      </c>
      <c r="F671" s="832" t="s">
        <v>1929</v>
      </c>
      <c r="G671" s="832" t="s">
        <v>1954</v>
      </c>
      <c r="H671" s="832" t="s">
        <v>587</v>
      </c>
      <c r="I671" s="832" t="s">
        <v>2129</v>
      </c>
      <c r="J671" s="832" t="s">
        <v>2130</v>
      </c>
      <c r="K671" s="832" t="s">
        <v>2131</v>
      </c>
      <c r="L671" s="835">
        <v>279.52999999999997</v>
      </c>
      <c r="M671" s="835">
        <v>838.58999999999992</v>
      </c>
      <c r="N671" s="832">
        <v>3</v>
      </c>
      <c r="O671" s="836">
        <v>2.5</v>
      </c>
      <c r="P671" s="835">
        <v>279.52999999999997</v>
      </c>
      <c r="Q671" s="837">
        <v>0.33333333333333331</v>
      </c>
      <c r="R671" s="832">
        <v>1</v>
      </c>
      <c r="S671" s="837">
        <v>0.33333333333333331</v>
      </c>
      <c r="T671" s="836">
        <v>0.5</v>
      </c>
      <c r="U671" s="838">
        <v>0.2</v>
      </c>
    </row>
    <row r="672" spans="1:21" ht="14.4" customHeight="1" x14ac:dyDescent="0.3">
      <c r="A672" s="831">
        <v>50</v>
      </c>
      <c r="B672" s="832" t="s">
        <v>1928</v>
      </c>
      <c r="C672" s="832" t="s">
        <v>1933</v>
      </c>
      <c r="D672" s="833" t="s">
        <v>2996</v>
      </c>
      <c r="E672" s="834" t="s">
        <v>1951</v>
      </c>
      <c r="F672" s="832" t="s">
        <v>1929</v>
      </c>
      <c r="G672" s="832" t="s">
        <v>1954</v>
      </c>
      <c r="H672" s="832" t="s">
        <v>587</v>
      </c>
      <c r="I672" s="832" t="s">
        <v>2816</v>
      </c>
      <c r="J672" s="832" t="s">
        <v>2130</v>
      </c>
      <c r="K672" s="832" t="s">
        <v>1687</v>
      </c>
      <c r="L672" s="835">
        <v>93.18</v>
      </c>
      <c r="M672" s="835">
        <v>93.18</v>
      </c>
      <c r="N672" s="832">
        <v>1</v>
      </c>
      <c r="O672" s="836">
        <v>1</v>
      </c>
      <c r="P672" s="835">
        <v>93.18</v>
      </c>
      <c r="Q672" s="837">
        <v>1</v>
      </c>
      <c r="R672" s="832">
        <v>1</v>
      </c>
      <c r="S672" s="837">
        <v>1</v>
      </c>
      <c r="T672" s="836">
        <v>1</v>
      </c>
      <c r="U672" s="838">
        <v>1</v>
      </c>
    </row>
    <row r="673" spans="1:21" ht="14.4" customHeight="1" x14ac:dyDescent="0.3">
      <c r="A673" s="831">
        <v>50</v>
      </c>
      <c r="B673" s="832" t="s">
        <v>1928</v>
      </c>
      <c r="C673" s="832" t="s">
        <v>1933</v>
      </c>
      <c r="D673" s="833" t="s">
        <v>2996</v>
      </c>
      <c r="E673" s="834" t="s">
        <v>1951</v>
      </c>
      <c r="F673" s="832" t="s">
        <v>1929</v>
      </c>
      <c r="G673" s="832" t="s">
        <v>2135</v>
      </c>
      <c r="H673" s="832" t="s">
        <v>624</v>
      </c>
      <c r="I673" s="832" t="s">
        <v>1609</v>
      </c>
      <c r="J673" s="832" t="s">
        <v>1610</v>
      </c>
      <c r="K673" s="832" t="s">
        <v>1611</v>
      </c>
      <c r="L673" s="835">
        <v>229.38</v>
      </c>
      <c r="M673" s="835">
        <v>458.76</v>
      </c>
      <c r="N673" s="832">
        <v>2</v>
      </c>
      <c r="O673" s="836">
        <v>1.5</v>
      </c>
      <c r="P673" s="835">
        <v>229.38</v>
      </c>
      <c r="Q673" s="837">
        <v>0.5</v>
      </c>
      <c r="R673" s="832">
        <v>1</v>
      </c>
      <c r="S673" s="837">
        <v>0.5</v>
      </c>
      <c r="T673" s="836">
        <v>0.5</v>
      </c>
      <c r="U673" s="838">
        <v>0.33333333333333331</v>
      </c>
    </row>
    <row r="674" spans="1:21" ht="14.4" customHeight="1" x14ac:dyDescent="0.3">
      <c r="A674" s="831">
        <v>50</v>
      </c>
      <c r="B674" s="832" t="s">
        <v>1928</v>
      </c>
      <c r="C674" s="832" t="s">
        <v>1933</v>
      </c>
      <c r="D674" s="833" t="s">
        <v>2996</v>
      </c>
      <c r="E674" s="834" t="s">
        <v>1951</v>
      </c>
      <c r="F674" s="832" t="s">
        <v>1929</v>
      </c>
      <c r="G674" s="832" t="s">
        <v>1956</v>
      </c>
      <c r="H674" s="832" t="s">
        <v>587</v>
      </c>
      <c r="I674" s="832" t="s">
        <v>2287</v>
      </c>
      <c r="J674" s="832" t="s">
        <v>2288</v>
      </c>
      <c r="K674" s="832" t="s">
        <v>2289</v>
      </c>
      <c r="L674" s="835">
        <v>16.38</v>
      </c>
      <c r="M674" s="835">
        <v>16.38</v>
      </c>
      <c r="N674" s="832">
        <v>1</v>
      </c>
      <c r="O674" s="836">
        <v>1</v>
      </c>
      <c r="P674" s="835"/>
      <c r="Q674" s="837">
        <v>0</v>
      </c>
      <c r="R674" s="832"/>
      <c r="S674" s="837">
        <v>0</v>
      </c>
      <c r="T674" s="836"/>
      <c r="U674" s="838">
        <v>0</v>
      </c>
    </row>
    <row r="675" spans="1:21" ht="14.4" customHeight="1" x14ac:dyDescent="0.3">
      <c r="A675" s="831">
        <v>50</v>
      </c>
      <c r="B675" s="832" t="s">
        <v>1928</v>
      </c>
      <c r="C675" s="832" t="s">
        <v>1933</v>
      </c>
      <c r="D675" s="833" t="s">
        <v>2996</v>
      </c>
      <c r="E675" s="834" t="s">
        <v>1951</v>
      </c>
      <c r="F675" s="832" t="s">
        <v>1929</v>
      </c>
      <c r="G675" s="832" t="s">
        <v>1956</v>
      </c>
      <c r="H675" s="832" t="s">
        <v>587</v>
      </c>
      <c r="I675" s="832" t="s">
        <v>2000</v>
      </c>
      <c r="J675" s="832" t="s">
        <v>1958</v>
      </c>
      <c r="K675" s="832" t="s">
        <v>1849</v>
      </c>
      <c r="L675" s="835">
        <v>35.11</v>
      </c>
      <c r="M675" s="835">
        <v>35.11</v>
      </c>
      <c r="N675" s="832">
        <v>1</v>
      </c>
      <c r="O675" s="836">
        <v>1</v>
      </c>
      <c r="P675" s="835">
        <v>35.11</v>
      </c>
      <c r="Q675" s="837">
        <v>1</v>
      </c>
      <c r="R675" s="832">
        <v>1</v>
      </c>
      <c r="S675" s="837">
        <v>1</v>
      </c>
      <c r="T675" s="836">
        <v>1</v>
      </c>
      <c r="U675" s="838">
        <v>1</v>
      </c>
    </row>
    <row r="676" spans="1:21" ht="14.4" customHeight="1" x14ac:dyDescent="0.3">
      <c r="A676" s="831">
        <v>50</v>
      </c>
      <c r="B676" s="832" t="s">
        <v>1928</v>
      </c>
      <c r="C676" s="832" t="s">
        <v>1933</v>
      </c>
      <c r="D676" s="833" t="s">
        <v>2996</v>
      </c>
      <c r="E676" s="834" t="s">
        <v>1951</v>
      </c>
      <c r="F676" s="832" t="s">
        <v>1929</v>
      </c>
      <c r="G676" s="832" t="s">
        <v>1956</v>
      </c>
      <c r="H676" s="832" t="s">
        <v>624</v>
      </c>
      <c r="I676" s="832" t="s">
        <v>1615</v>
      </c>
      <c r="J676" s="832" t="s">
        <v>680</v>
      </c>
      <c r="K676" s="832" t="s">
        <v>681</v>
      </c>
      <c r="L676" s="835">
        <v>70.23</v>
      </c>
      <c r="M676" s="835">
        <v>70.23</v>
      </c>
      <c r="N676" s="832">
        <v>1</v>
      </c>
      <c r="O676" s="836">
        <v>0.5</v>
      </c>
      <c r="P676" s="835">
        <v>70.23</v>
      </c>
      <c r="Q676" s="837">
        <v>1</v>
      </c>
      <c r="R676" s="832">
        <v>1</v>
      </c>
      <c r="S676" s="837">
        <v>1</v>
      </c>
      <c r="T676" s="836">
        <v>0.5</v>
      </c>
      <c r="U676" s="838">
        <v>1</v>
      </c>
    </row>
    <row r="677" spans="1:21" ht="14.4" customHeight="1" x14ac:dyDescent="0.3">
      <c r="A677" s="831">
        <v>50</v>
      </c>
      <c r="B677" s="832" t="s">
        <v>1928</v>
      </c>
      <c r="C677" s="832" t="s">
        <v>1933</v>
      </c>
      <c r="D677" s="833" t="s">
        <v>2996</v>
      </c>
      <c r="E677" s="834" t="s">
        <v>1951</v>
      </c>
      <c r="F677" s="832" t="s">
        <v>1929</v>
      </c>
      <c r="G677" s="832" t="s">
        <v>1956</v>
      </c>
      <c r="H677" s="832" t="s">
        <v>624</v>
      </c>
      <c r="I677" s="832" t="s">
        <v>1613</v>
      </c>
      <c r="J677" s="832" t="s">
        <v>680</v>
      </c>
      <c r="K677" s="832" t="s">
        <v>1614</v>
      </c>
      <c r="L677" s="835">
        <v>117.03</v>
      </c>
      <c r="M677" s="835">
        <v>117.03</v>
      </c>
      <c r="N677" s="832">
        <v>1</v>
      </c>
      <c r="O677" s="836">
        <v>0.5</v>
      </c>
      <c r="P677" s="835">
        <v>117.03</v>
      </c>
      <c r="Q677" s="837">
        <v>1</v>
      </c>
      <c r="R677" s="832">
        <v>1</v>
      </c>
      <c r="S677" s="837">
        <v>1</v>
      </c>
      <c r="T677" s="836">
        <v>0.5</v>
      </c>
      <c r="U677" s="838">
        <v>1</v>
      </c>
    </row>
    <row r="678" spans="1:21" ht="14.4" customHeight="1" x14ac:dyDescent="0.3">
      <c r="A678" s="831">
        <v>50</v>
      </c>
      <c r="B678" s="832" t="s">
        <v>1928</v>
      </c>
      <c r="C678" s="832" t="s">
        <v>1933</v>
      </c>
      <c r="D678" s="833" t="s">
        <v>2996</v>
      </c>
      <c r="E678" s="834" t="s">
        <v>1951</v>
      </c>
      <c r="F678" s="832" t="s">
        <v>1929</v>
      </c>
      <c r="G678" s="832" t="s">
        <v>1956</v>
      </c>
      <c r="H678" s="832" t="s">
        <v>624</v>
      </c>
      <c r="I678" s="832" t="s">
        <v>2068</v>
      </c>
      <c r="J678" s="832" t="s">
        <v>680</v>
      </c>
      <c r="K678" s="832" t="s">
        <v>2069</v>
      </c>
      <c r="L678" s="835">
        <v>17.559999999999999</v>
      </c>
      <c r="M678" s="835">
        <v>52.679999999999993</v>
      </c>
      <c r="N678" s="832">
        <v>3</v>
      </c>
      <c r="O678" s="836">
        <v>1</v>
      </c>
      <c r="P678" s="835">
        <v>52.679999999999993</v>
      </c>
      <c r="Q678" s="837">
        <v>1</v>
      </c>
      <c r="R678" s="832">
        <v>3</v>
      </c>
      <c r="S678" s="837">
        <v>1</v>
      </c>
      <c r="T678" s="836">
        <v>1</v>
      </c>
      <c r="U678" s="838">
        <v>1</v>
      </c>
    </row>
    <row r="679" spans="1:21" ht="14.4" customHeight="1" x14ac:dyDescent="0.3">
      <c r="A679" s="831">
        <v>50</v>
      </c>
      <c r="B679" s="832" t="s">
        <v>1928</v>
      </c>
      <c r="C679" s="832" t="s">
        <v>1933</v>
      </c>
      <c r="D679" s="833" t="s">
        <v>2996</v>
      </c>
      <c r="E679" s="834" t="s">
        <v>1951</v>
      </c>
      <c r="F679" s="832" t="s">
        <v>1929</v>
      </c>
      <c r="G679" s="832" t="s">
        <v>1956</v>
      </c>
      <c r="H679" s="832" t="s">
        <v>587</v>
      </c>
      <c r="I679" s="832" t="s">
        <v>2817</v>
      </c>
      <c r="J679" s="832" t="s">
        <v>2097</v>
      </c>
      <c r="K679" s="832" t="s">
        <v>1614</v>
      </c>
      <c r="L679" s="835">
        <v>117.03</v>
      </c>
      <c r="M679" s="835">
        <v>117.03</v>
      </c>
      <c r="N679" s="832">
        <v>1</v>
      </c>
      <c r="O679" s="836">
        <v>1</v>
      </c>
      <c r="P679" s="835"/>
      <c r="Q679" s="837">
        <v>0</v>
      </c>
      <c r="R679" s="832"/>
      <c r="S679" s="837">
        <v>0</v>
      </c>
      <c r="T679" s="836"/>
      <c r="U679" s="838">
        <v>0</v>
      </c>
    </row>
    <row r="680" spans="1:21" ht="14.4" customHeight="1" x14ac:dyDescent="0.3">
      <c r="A680" s="831">
        <v>50</v>
      </c>
      <c r="B680" s="832" t="s">
        <v>1928</v>
      </c>
      <c r="C680" s="832" t="s">
        <v>1933</v>
      </c>
      <c r="D680" s="833" t="s">
        <v>2996</v>
      </c>
      <c r="E680" s="834" t="s">
        <v>1951</v>
      </c>
      <c r="F680" s="832" t="s">
        <v>1929</v>
      </c>
      <c r="G680" s="832" t="s">
        <v>1956</v>
      </c>
      <c r="H680" s="832" t="s">
        <v>587</v>
      </c>
      <c r="I680" s="832" t="s">
        <v>2818</v>
      </c>
      <c r="J680" s="832" t="s">
        <v>2819</v>
      </c>
      <c r="K680" s="832" t="s">
        <v>1959</v>
      </c>
      <c r="L680" s="835">
        <v>105.32</v>
      </c>
      <c r="M680" s="835">
        <v>105.32</v>
      </c>
      <c r="N680" s="832">
        <v>1</v>
      </c>
      <c r="O680" s="836">
        <v>0.5</v>
      </c>
      <c r="P680" s="835">
        <v>105.32</v>
      </c>
      <c r="Q680" s="837">
        <v>1</v>
      </c>
      <c r="R680" s="832">
        <v>1</v>
      </c>
      <c r="S680" s="837">
        <v>1</v>
      </c>
      <c r="T680" s="836">
        <v>0.5</v>
      </c>
      <c r="U680" s="838">
        <v>1</v>
      </c>
    </row>
    <row r="681" spans="1:21" ht="14.4" customHeight="1" x14ac:dyDescent="0.3">
      <c r="A681" s="831">
        <v>50</v>
      </c>
      <c r="B681" s="832" t="s">
        <v>1928</v>
      </c>
      <c r="C681" s="832" t="s">
        <v>1933</v>
      </c>
      <c r="D681" s="833" t="s">
        <v>2996</v>
      </c>
      <c r="E681" s="834" t="s">
        <v>1951</v>
      </c>
      <c r="F681" s="832" t="s">
        <v>1929</v>
      </c>
      <c r="G681" s="832" t="s">
        <v>2290</v>
      </c>
      <c r="H681" s="832" t="s">
        <v>587</v>
      </c>
      <c r="I681" s="832" t="s">
        <v>2291</v>
      </c>
      <c r="J681" s="832" t="s">
        <v>2292</v>
      </c>
      <c r="K681" s="832" t="s">
        <v>2293</v>
      </c>
      <c r="L681" s="835">
        <v>78.33</v>
      </c>
      <c r="M681" s="835">
        <v>313.32</v>
      </c>
      <c r="N681" s="832">
        <v>4</v>
      </c>
      <c r="O681" s="836">
        <v>2</v>
      </c>
      <c r="P681" s="835">
        <v>156.66</v>
      </c>
      <c r="Q681" s="837">
        <v>0.5</v>
      </c>
      <c r="R681" s="832">
        <v>2</v>
      </c>
      <c r="S681" s="837">
        <v>0.5</v>
      </c>
      <c r="T681" s="836">
        <v>1</v>
      </c>
      <c r="U681" s="838">
        <v>0.5</v>
      </c>
    </row>
    <row r="682" spans="1:21" ht="14.4" customHeight="1" x14ac:dyDescent="0.3">
      <c r="A682" s="831">
        <v>50</v>
      </c>
      <c r="B682" s="832" t="s">
        <v>1928</v>
      </c>
      <c r="C682" s="832" t="s">
        <v>1933</v>
      </c>
      <c r="D682" s="833" t="s">
        <v>2996</v>
      </c>
      <c r="E682" s="834" t="s">
        <v>1951</v>
      </c>
      <c r="F682" s="832" t="s">
        <v>1929</v>
      </c>
      <c r="G682" s="832" t="s">
        <v>2545</v>
      </c>
      <c r="H682" s="832" t="s">
        <v>624</v>
      </c>
      <c r="I682" s="832" t="s">
        <v>2820</v>
      </c>
      <c r="J682" s="832" t="s">
        <v>705</v>
      </c>
      <c r="K682" s="832" t="s">
        <v>2547</v>
      </c>
      <c r="L682" s="835">
        <v>264</v>
      </c>
      <c r="M682" s="835">
        <v>264</v>
      </c>
      <c r="N682" s="832">
        <v>1</v>
      </c>
      <c r="O682" s="836">
        <v>0.5</v>
      </c>
      <c r="P682" s="835">
        <v>264</v>
      </c>
      <c r="Q682" s="837">
        <v>1</v>
      </c>
      <c r="R682" s="832">
        <v>1</v>
      </c>
      <c r="S682" s="837">
        <v>1</v>
      </c>
      <c r="T682" s="836">
        <v>0.5</v>
      </c>
      <c r="U682" s="838">
        <v>1</v>
      </c>
    </row>
    <row r="683" spans="1:21" ht="14.4" customHeight="1" x14ac:dyDescent="0.3">
      <c r="A683" s="831">
        <v>50</v>
      </c>
      <c r="B683" s="832" t="s">
        <v>1928</v>
      </c>
      <c r="C683" s="832" t="s">
        <v>1933</v>
      </c>
      <c r="D683" s="833" t="s">
        <v>2996</v>
      </c>
      <c r="E683" s="834" t="s">
        <v>1951</v>
      </c>
      <c r="F683" s="832" t="s">
        <v>1929</v>
      </c>
      <c r="G683" s="832" t="s">
        <v>2545</v>
      </c>
      <c r="H683" s="832" t="s">
        <v>624</v>
      </c>
      <c r="I683" s="832" t="s">
        <v>1801</v>
      </c>
      <c r="J683" s="832" t="s">
        <v>705</v>
      </c>
      <c r="K683" s="832" t="s">
        <v>1687</v>
      </c>
      <c r="L683" s="835">
        <v>132</v>
      </c>
      <c r="M683" s="835">
        <v>396</v>
      </c>
      <c r="N683" s="832">
        <v>3</v>
      </c>
      <c r="O683" s="836">
        <v>0.5</v>
      </c>
      <c r="P683" s="835"/>
      <c r="Q683" s="837">
        <v>0</v>
      </c>
      <c r="R683" s="832"/>
      <c r="S683" s="837">
        <v>0</v>
      </c>
      <c r="T683" s="836"/>
      <c r="U683" s="838">
        <v>0</v>
      </c>
    </row>
    <row r="684" spans="1:21" ht="14.4" customHeight="1" x14ac:dyDescent="0.3">
      <c r="A684" s="831">
        <v>50</v>
      </c>
      <c r="B684" s="832" t="s">
        <v>1928</v>
      </c>
      <c r="C684" s="832" t="s">
        <v>1933</v>
      </c>
      <c r="D684" s="833" t="s">
        <v>2996</v>
      </c>
      <c r="E684" s="834" t="s">
        <v>1951</v>
      </c>
      <c r="F684" s="832" t="s">
        <v>1929</v>
      </c>
      <c r="G684" s="832" t="s">
        <v>2140</v>
      </c>
      <c r="H684" s="832" t="s">
        <v>587</v>
      </c>
      <c r="I684" s="832" t="s">
        <v>2144</v>
      </c>
      <c r="J684" s="832" t="s">
        <v>2142</v>
      </c>
      <c r="K684" s="832" t="s">
        <v>2145</v>
      </c>
      <c r="L684" s="835">
        <v>1544.99</v>
      </c>
      <c r="M684" s="835">
        <v>4634.97</v>
      </c>
      <c r="N684" s="832">
        <v>3</v>
      </c>
      <c r="O684" s="836">
        <v>0.5</v>
      </c>
      <c r="P684" s="835">
        <v>4634.97</v>
      </c>
      <c r="Q684" s="837">
        <v>1</v>
      </c>
      <c r="R684" s="832">
        <v>3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50</v>
      </c>
      <c r="B685" s="832" t="s">
        <v>1928</v>
      </c>
      <c r="C685" s="832" t="s">
        <v>1933</v>
      </c>
      <c r="D685" s="833" t="s">
        <v>2996</v>
      </c>
      <c r="E685" s="834" t="s">
        <v>1951</v>
      </c>
      <c r="F685" s="832" t="s">
        <v>1929</v>
      </c>
      <c r="G685" s="832" t="s">
        <v>2146</v>
      </c>
      <c r="H685" s="832" t="s">
        <v>587</v>
      </c>
      <c r="I685" s="832" t="s">
        <v>2821</v>
      </c>
      <c r="J685" s="832" t="s">
        <v>2822</v>
      </c>
      <c r="K685" s="832" t="s">
        <v>2823</v>
      </c>
      <c r="L685" s="835">
        <v>29.39</v>
      </c>
      <c r="M685" s="835">
        <v>29.39</v>
      </c>
      <c r="N685" s="832">
        <v>1</v>
      </c>
      <c r="O685" s="836">
        <v>1</v>
      </c>
      <c r="P685" s="835">
        <v>29.39</v>
      </c>
      <c r="Q685" s="837">
        <v>1</v>
      </c>
      <c r="R685" s="832">
        <v>1</v>
      </c>
      <c r="S685" s="837">
        <v>1</v>
      </c>
      <c r="T685" s="836">
        <v>1</v>
      </c>
      <c r="U685" s="838">
        <v>1</v>
      </c>
    </row>
    <row r="686" spans="1:21" ht="14.4" customHeight="1" x14ac:dyDescent="0.3">
      <c r="A686" s="831">
        <v>50</v>
      </c>
      <c r="B686" s="832" t="s">
        <v>1928</v>
      </c>
      <c r="C686" s="832" t="s">
        <v>1933</v>
      </c>
      <c r="D686" s="833" t="s">
        <v>2996</v>
      </c>
      <c r="E686" s="834" t="s">
        <v>1951</v>
      </c>
      <c r="F686" s="832" t="s">
        <v>1929</v>
      </c>
      <c r="G686" s="832" t="s">
        <v>2824</v>
      </c>
      <c r="H686" s="832" t="s">
        <v>587</v>
      </c>
      <c r="I686" s="832" t="s">
        <v>2825</v>
      </c>
      <c r="J686" s="832" t="s">
        <v>2826</v>
      </c>
      <c r="K686" s="832" t="s">
        <v>2827</v>
      </c>
      <c r="L686" s="835">
        <v>42.05</v>
      </c>
      <c r="M686" s="835">
        <v>42.05</v>
      </c>
      <c r="N686" s="832">
        <v>1</v>
      </c>
      <c r="O686" s="836">
        <v>1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" customHeight="1" x14ac:dyDescent="0.3">
      <c r="A687" s="831">
        <v>50</v>
      </c>
      <c r="B687" s="832" t="s">
        <v>1928</v>
      </c>
      <c r="C687" s="832" t="s">
        <v>1933</v>
      </c>
      <c r="D687" s="833" t="s">
        <v>2996</v>
      </c>
      <c r="E687" s="834" t="s">
        <v>1951</v>
      </c>
      <c r="F687" s="832" t="s">
        <v>1929</v>
      </c>
      <c r="G687" s="832" t="s">
        <v>2828</v>
      </c>
      <c r="H687" s="832" t="s">
        <v>587</v>
      </c>
      <c r="I687" s="832" t="s">
        <v>2829</v>
      </c>
      <c r="J687" s="832" t="s">
        <v>738</v>
      </c>
      <c r="K687" s="832" t="s">
        <v>2830</v>
      </c>
      <c r="L687" s="835">
        <v>37.61</v>
      </c>
      <c r="M687" s="835">
        <v>37.61</v>
      </c>
      <c r="N687" s="832">
        <v>1</v>
      </c>
      <c r="O687" s="836">
        <v>1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1928</v>
      </c>
      <c r="C688" s="832" t="s">
        <v>1933</v>
      </c>
      <c r="D688" s="833" t="s">
        <v>2996</v>
      </c>
      <c r="E688" s="834" t="s">
        <v>1951</v>
      </c>
      <c r="F688" s="832" t="s">
        <v>1929</v>
      </c>
      <c r="G688" s="832" t="s">
        <v>2001</v>
      </c>
      <c r="H688" s="832" t="s">
        <v>587</v>
      </c>
      <c r="I688" s="832" t="s">
        <v>2549</v>
      </c>
      <c r="J688" s="832" t="s">
        <v>2550</v>
      </c>
      <c r="K688" s="832" t="s">
        <v>2551</v>
      </c>
      <c r="L688" s="835">
        <v>72.64</v>
      </c>
      <c r="M688" s="835">
        <v>72.64</v>
      </c>
      <c r="N688" s="832">
        <v>1</v>
      </c>
      <c r="O688" s="836">
        <v>0.5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" customHeight="1" x14ac:dyDescent="0.3">
      <c r="A689" s="831">
        <v>50</v>
      </c>
      <c r="B689" s="832" t="s">
        <v>1928</v>
      </c>
      <c r="C689" s="832" t="s">
        <v>1933</v>
      </c>
      <c r="D689" s="833" t="s">
        <v>2996</v>
      </c>
      <c r="E689" s="834" t="s">
        <v>1951</v>
      </c>
      <c r="F689" s="832" t="s">
        <v>1929</v>
      </c>
      <c r="G689" s="832" t="s">
        <v>2153</v>
      </c>
      <c r="H689" s="832" t="s">
        <v>587</v>
      </c>
      <c r="I689" s="832" t="s">
        <v>2831</v>
      </c>
      <c r="J689" s="832" t="s">
        <v>733</v>
      </c>
      <c r="K689" s="832" t="s">
        <v>2155</v>
      </c>
      <c r="L689" s="835">
        <v>182.22</v>
      </c>
      <c r="M689" s="835">
        <v>1093.32</v>
      </c>
      <c r="N689" s="832">
        <v>6</v>
      </c>
      <c r="O689" s="836">
        <v>3</v>
      </c>
      <c r="P689" s="835">
        <v>546.66</v>
      </c>
      <c r="Q689" s="837">
        <v>0.5</v>
      </c>
      <c r="R689" s="832">
        <v>3</v>
      </c>
      <c r="S689" s="837">
        <v>0.5</v>
      </c>
      <c r="T689" s="836">
        <v>1.5</v>
      </c>
      <c r="U689" s="838">
        <v>0.5</v>
      </c>
    </row>
    <row r="690" spans="1:21" ht="14.4" customHeight="1" x14ac:dyDescent="0.3">
      <c r="A690" s="831">
        <v>50</v>
      </c>
      <c r="B690" s="832" t="s">
        <v>1928</v>
      </c>
      <c r="C690" s="832" t="s">
        <v>1933</v>
      </c>
      <c r="D690" s="833" t="s">
        <v>2996</v>
      </c>
      <c r="E690" s="834" t="s">
        <v>1951</v>
      </c>
      <c r="F690" s="832" t="s">
        <v>1929</v>
      </c>
      <c r="G690" s="832" t="s">
        <v>2153</v>
      </c>
      <c r="H690" s="832" t="s">
        <v>587</v>
      </c>
      <c r="I690" s="832" t="s">
        <v>2154</v>
      </c>
      <c r="J690" s="832" t="s">
        <v>733</v>
      </c>
      <c r="K690" s="832" t="s">
        <v>2155</v>
      </c>
      <c r="L690" s="835">
        <v>182.22</v>
      </c>
      <c r="M690" s="835">
        <v>364.44</v>
      </c>
      <c r="N690" s="832">
        <v>2</v>
      </c>
      <c r="O690" s="836">
        <v>1.5</v>
      </c>
      <c r="P690" s="835"/>
      <c r="Q690" s="837">
        <v>0</v>
      </c>
      <c r="R690" s="832"/>
      <c r="S690" s="837">
        <v>0</v>
      </c>
      <c r="T690" s="836"/>
      <c r="U690" s="838">
        <v>0</v>
      </c>
    </row>
    <row r="691" spans="1:21" ht="14.4" customHeight="1" x14ac:dyDescent="0.3">
      <c r="A691" s="831">
        <v>50</v>
      </c>
      <c r="B691" s="832" t="s">
        <v>1928</v>
      </c>
      <c r="C691" s="832" t="s">
        <v>1933</v>
      </c>
      <c r="D691" s="833" t="s">
        <v>2996</v>
      </c>
      <c r="E691" s="834" t="s">
        <v>1951</v>
      </c>
      <c r="F691" s="832" t="s">
        <v>1929</v>
      </c>
      <c r="G691" s="832" t="s">
        <v>2555</v>
      </c>
      <c r="H691" s="832" t="s">
        <v>624</v>
      </c>
      <c r="I691" s="832" t="s">
        <v>1578</v>
      </c>
      <c r="J691" s="832" t="s">
        <v>1062</v>
      </c>
      <c r="K691" s="832" t="s">
        <v>1579</v>
      </c>
      <c r="L691" s="835">
        <v>300.31</v>
      </c>
      <c r="M691" s="835">
        <v>300.31</v>
      </c>
      <c r="N691" s="832">
        <v>1</v>
      </c>
      <c r="O691" s="836">
        <v>1</v>
      </c>
      <c r="P691" s="835">
        <v>300.31</v>
      </c>
      <c r="Q691" s="837">
        <v>1</v>
      </c>
      <c r="R691" s="832">
        <v>1</v>
      </c>
      <c r="S691" s="837">
        <v>1</v>
      </c>
      <c r="T691" s="836">
        <v>1</v>
      </c>
      <c r="U691" s="838">
        <v>1</v>
      </c>
    </row>
    <row r="692" spans="1:21" ht="14.4" customHeight="1" x14ac:dyDescent="0.3">
      <c r="A692" s="831">
        <v>50</v>
      </c>
      <c r="B692" s="832" t="s">
        <v>1928</v>
      </c>
      <c r="C692" s="832" t="s">
        <v>1933</v>
      </c>
      <c r="D692" s="833" t="s">
        <v>2996</v>
      </c>
      <c r="E692" s="834" t="s">
        <v>1951</v>
      </c>
      <c r="F692" s="832" t="s">
        <v>1929</v>
      </c>
      <c r="G692" s="832" t="s">
        <v>2832</v>
      </c>
      <c r="H692" s="832" t="s">
        <v>587</v>
      </c>
      <c r="I692" s="832" t="s">
        <v>2833</v>
      </c>
      <c r="J692" s="832" t="s">
        <v>708</v>
      </c>
      <c r="K692" s="832" t="s">
        <v>2834</v>
      </c>
      <c r="L692" s="835">
        <v>923.74</v>
      </c>
      <c r="M692" s="835">
        <v>923.74</v>
      </c>
      <c r="N692" s="832">
        <v>1</v>
      </c>
      <c r="O692" s="836">
        <v>1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" customHeight="1" x14ac:dyDescent="0.3">
      <c r="A693" s="831">
        <v>50</v>
      </c>
      <c r="B693" s="832" t="s">
        <v>1928</v>
      </c>
      <c r="C693" s="832" t="s">
        <v>1933</v>
      </c>
      <c r="D693" s="833" t="s">
        <v>2996</v>
      </c>
      <c r="E693" s="834" t="s">
        <v>1951</v>
      </c>
      <c r="F693" s="832" t="s">
        <v>1929</v>
      </c>
      <c r="G693" s="832" t="s">
        <v>2835</v>
      </c>
      <c r="H693" s="832" t="s">
        <v>587</v>
      </c>
      <c r="I693" s="832" t="s">
        <v>2836</v>
      </c>
      <c r="J693" s="832" t="s">
        <v>2837</v>
      </c>
      <c r="K693" s="832" t="s">
        <v>2838</v>
      </c>
      <c r="L693" s="835">
        <v>63.11</v>
      </c>
      <c r="M693" s="835">
        <v>378.65999999999997</v>
      </c>
      <c r="N693" s="832">
        <v>6</v>
      </c>
      <c r="O693" s="836">
        <v>1.5</v>
      </c>
      <c r="P693" s="835">
        <v>378.65999999999997</v>
      </c>
      <c r="Q693" s="837">
        <v>1</v>
      </c>
      <c r="R693" s="832">
        <v>6</v>
      </c>
      <c r="S693" s="837">
        <v>1</v>
      </c>
      <c r="T693" s="836">
        <v>1.5</v>
      </c>
      <c r="U693" s="838">
        <v>1</v>
      </c>
    </row>
    <row r="694" spans="1:21" ht="14.4" customHeight="1" x14ac:dyDescent="0.3">
      <c r="A694" s="831">
        <v>50</v>
      </c>
      <c r="B694" s="832" t="s">
        <v>1928</v>
      </c>
      <c r="C694" s="832" t="s">
        <v>1933</v>
      </c>
      <c r="D694" s="833" t="s">
        <v>2996</v>
      </c>
      <c r="E694" s="834" t="s">
        <v>1951</v>
      </c>
      <c r="F694" s="832" t="s">
        <v>1929</v>
      </c>
      <c r="G694" s="832" t="s">
        <v>2835</v>
      </c>
      <c r="H694" s="832" t="s">
        <v>587</v>
      </c>
      <c r="I694" s="832" t="s">
        <v>2839</v>
      </c>
      <c r="J694" s="832" t="s">
        <v>2840</v>
      </c>
      <c r="K694" s="832" t="s">
        <v>2838</v>
      </c>
      <c r="L694" s="835">
        <v>63.11</v>
      </c>
      <c r="M694" s="835">
        <v>189.32999999999998</v>
      </c>
      <c r="N694" s="832">
        <v>3</v>
      </c>
      <c r="O694" s="836">
        <v>1</v>
      </c>
      <c r="P694" s="835">
        <v>189.32999999999998</v>
      </c>
      <c r="Q694" s="837">
        <v>1</v>
      </c>
      <c r="R694" s="832">
        <v>3</v>
      </c>
      <c r="S694" s="837">
        <v>1</v>
      </c>
      <c r="T694" s="836">
        <v>1</v>
      </c>
      <c r="U694" s="838">
        <v>1</v>
      </c>
    </row>
    <row r="695" spans="1:21" ht="14.4" customHeight="1" x14ac:dyDescent="0.3">
      <c r="A695" s="831">
        <v>50</v>
      </c>
      <c r="B695" s="832" t="s">
        <v>1928</v>
      </c>
      <c r="C695" s="832" t="s">
        <v>1933</v>
      </c>
      <c r="D695" s="833" t="s">
        <v>2996</v>
      </c>
      <c r="E695" s="834" t="s">
        <v>1951</v>
      </c>
      <c r="F695" s="832" t="s">
        <v>1929</v>
      </c>
      <c r="G695" s="832" t="s">
        <v>2161</v>
      </c>
      <c r="H695" s="832" t="s">
        <v>587</v>
      </c>
      <c r="I695" s="832" t="s">
        <v>2162</v>
      </c>
      <c r="J695" s="832" t="s">
        <v>2163</v>
      </c>
      <c r="K695" s="832" t="s">
        <v>2164</v>
      </c>
      <c r="L695" s="835">
        <v>43.48</v>
      </c>
      <c r="M695" s="835">
        <v>43.48</v>
      </c>
      <c r="N695" s="832">
        <v>1</v>
      </c>
      <c r="O695" s="836">
        <v>0.5</v>
      </c>
      <c r="P695" s="835">
        <v>43.48</v>
      </c>
      <c r="Q695" s="837">
        <v>1</v>
      </c>
      <c r="R695" s="832">
        <v>1</v>
      </c>
      <c r="S695" s="837">
        <v>1</v>
      </c>
      <c r="T695" s="836">
        <v>0.5</v>
      </c>
      <c r="U695" s="838">
        <v>1</v>
      </c>
    </row>
    <row r="696" spans="1:21" ht="14.4" customHeight="1" x14ac:dyDescent="0.3">
      <c r="A696" s="831">
        <v>50</v>
      </c>
      <c r="B696" s="832" t="s">
        <v>1928</v>
      </c>
      <c r="C696" s="832" t="s">
        <v>1933</v>
      </c>
      <c r="D696" s="833" t="s">
        <v>2996</v>
      </c>
      <c r="E696" s="834" t="s">
        <v>1951</v>
      </c>
      <c r="F696" s="832" t="s">
        <v>1929</v>
      </c>
      <c r="G696" s="832" t="s">
        <v>2007</v>
      </c>
      <c r="H696" s="832" t="s">
        <v>587</v>
      </c>
      <c r="I696" s="832" t="s">
        <v>1844</v>
      </c>
      <c r="J696" s="832" t="s">
        <v>1240</v>
      </c>
      <c r="K696" s="832" t="s">
        <v>1845</v>
      </c>
      <c r="L696" s="835">
        <v>42.51</v>
      </c>
      <c r="M696" s="835">
        <v>42.51</v>
      </c>
      <c r="N696" s="832">
        <v>1</v>
      </c>
      <c r="O696" s="836">
        <v>0.5</v>
      </c>
      <c r="P696" s="835"/>
      <c r="Q696" s="837">
        <v>0</v>
      </c>
      <c r="R696" s="832"/>
      <c r="S696" s="837">
        <v>0</v>
      </c>
      <c r="T696" s="836"/>
      <c r="U696" s="838">
        <v>0</v>
      </c>
    </row>
    <row r="697" spans="1:21" ht="14.4" customHeight="1" x14ac:dyDescent="0.3">
      <c r="A697" s="831">
        <v>50</v>
      </c>
      <c r="B697" s="832" t="s">
        <v>1928</v>
      </c>
      <c r="C697" s="832" t="s">
        <v>1933</v>
      </c>
      <c r="D697" s="833" t="s">
        <v>2996</v>
      </c>
      <c r="E697" s="834" t="s">
        <v>1951</v>
      </c>
      <c r="F697" s="832" t="s">
        <v>1929</v>
      </c>
      <c r="G697" s="832" t="s">
        <v>2011</v>
      </c>
      <c r="H697" s="832" t="s">
        <v>587</v>
      </c>
      <c r="I697" s="832" t="s">
        <v>2012</v>
      </c>
      <c r="J697" s="832" t="s">
        <v>2013</v>
      </c>
      <c r="K697" s="832" t="s">
        <v>2014</v>
      </c>
      <c r="L697" s="835">
        <v>107.27</v>
      </c>
      <c r="M697" s="835">
        <v>1394.5100000000002</v>
      </c>
      <c r="N697" s="832">
        <v>13</v>
      </c>
      <c r="O697" s="836">
        <v>6</v>
      </c>
      <c r="P697" s="835">
        <v>536.35</v>
      </c>
      <c r="Q697" s="837">
        <v>0.38461538461538458</v>
      </c>
      <c r="R697" s="832">
        <v>5</v>
      </c>
      <c r="S697" s="837">
        <v>0.38461538461538464</v>
      </c>
      <c r="T697" s="836">
        <v>3</v>
      </c>
      <c r="U697" s="838">
        <v>0.5</v>
      </c>
    </row>
    <row r="698" spans="1:21" ht="14.4" customHeight="1" x14ac:dyDescent="0.3">
      <c r="A698" s="831">
        <v>50</v>
      </c>
      <c r="B698" s="832" t="s">
        <v>1928</v>
      </c>
      <c r="C698" s="832" t="s">
        <v>1933</v>
      </c>
      <c r="D698" s="833" t="s">
        <v>2996</v>
      </c>
      <c r="E698" s="834" t="s">
        <v>1951</v>
      </c>
      <c r="F698" s="832" t="s">
        <v>1929</v>
      </c>
      <c r="G698" s="832" t="s">
        <v>2841</v>
      </c>
      <c r="H698" s="832" t="s">
        <v>587</v>
      </c>
      <c r="I698" s="832" t="s">
        <v>2842</v>
      </c>
      <c r="J698" s="832" t="s">
        <v>2843</v>
      </c>
      <c r="K698" s="832" t="s">
        <v>2052</v>
      </c>
      <c r="L698" s="835">
        <v>32.81</v>
      </c>
      <c r="M698" s="835">
        <v>98.43</v>
      </c>
      <c r="N698" s="832">
        <v>3</v>
      </c>
      <c r="O698" s="836">
        <v>0.5</v>
      </c>
      <c r="P698" s="835">
        <v>98.43</v>
      </c>
      <c r="Q698" s="837">
        <v>1</v>
      </c>
      <c r="R698" s="832">
        <v>3</v>
      </c>
      <c r="S698" s="837">
        <v>1</v>
      </c>
      <c r="T698" s="836">
        <v>0.5</v>
      </c>
      <c r="U698" s="838">
        <v>1</v>
      </c>
    </row>
    <row r="699" spans="1:21" ht="14.4" customHeight="1" x14ac:dyDescent="0.3">
      <c r="A699" s="831">
        <v>50</v>
      </c>
      <c r="B699" s="832" t="s">
        <v>1928</v>
      </c>
      <c r="C699" s="832" t="s">
        <v>1933</v>
      </c>
      <c r="D699" s="833" t="s">
        <v>2996</v>
      </c>
      <c r="E699" s="834" t="s">
        <v>1951</v>
      </c>
      <c r="F699" s="832" t="s">
        <v>1929</v>
      </c>
      <c r="G699" s="832" t="s">
        <v>2073</v>
      </c>
      <c r="H699" s="832" t="s">
        <v>587</v>
      </c>
      <c r="I699" s="832" t="s">
        <v>2074</v>
      </c>
      <c r="J699" s="832" t="s">
        <v>2075</v>
      </c>
      <c r="K699" s="832" t="s">
        <v>2076</v>
      </c>
      <c r="L699" s="835">
        <v>84.39</v>
      </c>
      <c r="M699" s="835">
        <v>168.78</v>
      </c>
      <c r="N699" s="832">
        <v>2</v>
      </c>
      <c r="O699" s="836">
        <v>0.5</v>
      </c>
      <c r="P699" s="835">
        <v>168.78</v>
      </c>
      <c r="Q699" s="837">
        <v>1</v>
      </c>
      <c r="R699" s="832">
        <v>2</v>
      </c>
      <c r="S699" s="837">
        <v>1</v>
      </c>
      <c r="T699" s="836">
        <v>0.5</v>
      </c>
      <c r="U699" s="838">
        <v>1</v>
      </c>
    </row>
    <row r="700" spans="1:21" ht="14.4" customHeight="1" x14ac:dyDescent="0.3">
      <c r="A700" s="831">
        <v>50</v>
      </c>
      <c r="B700" s="832" t="s">
        <v>1928</v>
      </c>
      <c r="C700" s="832" t="s">
        <v>1933</v>
      </c>
      <c r="D700" s="833" t="s">
        <v>2996</v>
      </c>
      <c r="E700" s="834" t="s">
        <v>1951</v>
      </c>
      <c r="F700" s="832" t="s">
        <v>1929</v>
      </c>
      <c r="G700" s="832" t="s">
        <v>2844</v>
      </c>
      <c r="H700" s="832" t="s">
        <v>587</v>
      </c>
      <c r="I700" s="832" t="s">
        <v>2845</v>
      </c>
      <c r="J700" s="832" t="s">
        <v>2846</v>
      </c>
      <c r="K700" s="832" t="s">
        <v>2847</v>
      </c>
      <c r="L700" s="835">
        <v>34.15</v>
      </c>
      <c r="M700" s="835">
        <v>34.15</v>
      </c>
      <c r="N700" s="832">
        <v>1</v>
      </c>
      <c r="O700" s="836">
        <v>1</v>
      </c>
      <c r="P700" s="835">
        <v>34.15</v>
      </c>
      <c r="Q700" s="837">
        <v>1</v>
      </c>
      <c r="R700" s="832">
        <v>1</v>
      </c>
      <c r="S700" s="837">
        <v>1</v>
      </c>
      <c r="T700" s="836">
        <v>1</v>
      </c>
      <c r="U700" s="838">
        <v>1</v>
      </c>
    </row>
    <row r="701" spans="1:21" ht="14.4" customHeight="1" x14ac:dyDescent="0.3">
      <c r="A701" s="831">
        <v>50</v>
      </c>
      <c r="B701" s="832" t="s">
        <v>1928</v>
      </c>
      <c r="C701" s="832" t="s">
        <v>1933</v>
      </c>
      <c r="D701" s="833" t="s">
        <v>2996</v>
      </c>
      <c r="E701" s="834" t="s">
        <v>1951</v>
      </c>
      <c r="F701" s="832" t="s">
        <v>1929</v>
      </c>
      <c r="G701" s="832" t="s">
        <v>2590</v>
      </c>
      <c r="H701" s="832" t="s">
        <v>587</v>
      </c>
      <c r="I701" s="832" t="s">
        <v>2848</v>
      </c>
      <c r="J701" s="832" t="s">
        <v>2592</v>
      </c>
      <c r="K701" s="832" t="s">
        <v>2849</v>
      </c>
      <c r="L701" s="835">
        <v>0</v>
      </c>
      <c r="M701" s="835">
        <v>0</v>
      </c>
      <c r="N701" s="832">
        <v>1</v>
      </c>
      <c r="O701" s="836">
        <v>1</v>
      </c>
      <c r="P701" s="835"/>
      <c r="Q701" s="837"/>
      <c r="R701" s="832"/>
      <c r="S701" s="837">
        <v>0</v>
      </c>
      <c r="T701" s="836"/>
      <c r="U701" s="838">
        <v>0</v>
      </c>
    </row>
    <row r="702" spans="1:21" ht="14.4" customHeight="1" x14ac:dyDescent="0.3">
      <c r="A702" s="831">
        <v>50</v>
      </c>
      <c r="B702" s="832" t="s">
        <v>1928</v>
      </c>
      <c r="C702" s="832" t="s">
        <v>1933</v>
      </c>
      <c r="D702" s="833" t="s">
        <v>2996</v>
      </c>
      <c r="E702" s="834" t="s">
        <v>1951</v>
      </c>
      <c r="F702" s="832" t="s">
        <v>1929</v>
      </c>
      <c r="G702" s="832" t="s">
        <v>2850</v>
      </c>
      <c r="H702" s="832" t="s">
        <v>587</v>
      </c>
      <c r="I702" s="832" t="s">
        <v>2851</v>
      </c>
      <c r="J702" s="832" t="s">
        <v>2852</v>
      </c>
      <c r="K702" s="832" t="s">
        <v>2853</v>
      </c>
      <c r="L702" s="835">
        <v>147.85</v>
      </c>
      <c r="M702" s="835">
        <v>147.85</v>
      </c>
      <c r="N702" s="832">
        <v>1</v>
      </c>
      <c r="O702" s="836">
        <v>1</v>
      </c>
      <c r="P702" s="835">
        <v>147.85</v>
      </c>
      <c r="Q702" s="837">
        <v>1</v>
      </c>
      <c r="R702" s="832">
        <v>1</v>
      </c>
      <c r="S702" s="837">
        <v>1</v>
      </c>
      <c r="T702" s="836">
        <v>1</v>
      </c>
      <c r="U702" s="838">
        <v>1</v>
      </c>
    </row>
    <row r="703" spans="1:21" ht="14.4" customHeight="1" x14ac:dyDescent="0.3">
      <c r="A703" s="831">
        <v>50</v>
      </c>
      <c r="B703" s="832" t="s">
        <v>1928</v>
      </c>
      <c r="C703" s="832" t="s">
        <v>1933</v>
      </c>
      <c r="D703" s="833" t="s">
        <v>2996</v>
      </c>
      <c r="E703" s="834" t="s">
        <v>1951</v>
      </c>
      <c r="F703" s="832" t="s">
        <v>1929</v>
      </c>
      <c r="G703" s="832" t="s">
        <v>1963</v>
      </c>
      <c r="H703" s="832" t="s">
        <v>587</v>
      </c>
      <c r="I703" s="832" t="s">
        <v>2098</v>
      </c>
      <c r="J703" s="832" t="s">
        <v>1965</v>
      </c>
      <c r="K703" s="832" t="s">
        <v>2099</v>
      </c>
      <c r="L703" s="835">
        <v>35.18</v>
      </c>
      <c r="M703" s="835">
        <v>35.18</v>
      </c>
      <c r="N703" s="832">
        <v>1</v>
      </c>
      <c r="O703" s="836">
        <v>0.5</v>
      </c>
      <c r="P703" s="835"/>
      <c r="Q703" s="837">
        <v>0</v>
      </c>
      <c r="R703" s="832"/>
      <c r="S703" s="837">
        <v>0</v>
      </c>
      <c r="T703" s="836"/>
      <c r="U703" s="838">
        <v>0</v>
      </c>
    </row>
    <row r="704" spans="1:21" ht="14.4" customHeight="1" x14ac:dyDescent="0.3">
      <c r="A704" s="831">
        <v>50</v>
      </c>
      <c r="B704" s="832" t="s">
        <v>1928</v>
      </c>
      <c r="C704" s="832" t="s">
        <v>1933</v>
      </c>
      <c r="D704" s="833" t="s">
        <v>2996</v>
      </c>
      <c r="E704" s="834" t="s">
        <v>1951</v>
      </c>
      <c r="F704" s="832" t="s">
        <v>1929</v>
      </c>
      <c r="G704" s="832" t="s">
        <v>1963</v>
      </c>
      <c r="H704" s="832" t="s">
        <v>587</v>
      </c>
      <c r="I704" s="832" t="s">
        <v>2601</v>
      </c>
      <c r="J704" s="832" t="s">
        <v>2078</v>
      </c>
      <c r="K704" s="832" t="s">
        <v>2602</v>
      </c>
      <c r="L704" s="835">
        <v>58.63</v>
      </c>
      <c r="M704" s="835">
        <v>58.63</v>
      </c>
      <c r="N704" s="832">
        <v>1</v>
      </c>
      <c r="O704" s="836">
        <v>1</v>
      </c>
      <c r="P704" s="835">
        <v>58.63</v>
      </c>
      <c r="Q704" s="837">
        <v>1</v>
      </c>
      <c r="R704" s="832">
        <v>1</v>
      </c>
      <c r="S704" s="837">
        <v>1</v>
      </c>
      <c r="T704" s="836">
        <v>1</v>
      </c>
      <c r="U704" s="838">
        <v>1</v>
      </c>
    </row>
    <row r="705" spans="1:21" ht="14.4" customHeight="1" x14ac:dyDescent="0.3">
      <c r="A705" s="831">
        <v>50</v>
      </c>
      <c r="B705" s="832" t="s">
        <v>1928</v>
      </c>
      <c r="C705" s="832" t="s">
        <v>1933</v>
      </c>
      <c r="D705" s="833" t="s">
        <v>2996</v>
      </c>
      <c r="E705" s="834" t="s">
        <v>1951</v>
      </c>
      <c r="F705" s="832" t="s">
        <v>1929</v>
      </c>
      <c r="G705" s="832" t="s">
        <v>1963</v>
      </c>
      <c r="H705" s="832" t="s">
        <v>587</v>
      </c>
      <c r="I705" s="832" t="s">
        <v>2105</v>
      </c>
      <c r="J705" s="832" t="s">
        <v>1965</v>
      </c>
      <c r="K705" s="832" t="s">
        <v>634</v>
      </c>
      <c r="L705" s="835">
        <v>58.62</v>
      </c>
      <c r="M705" s="835">
        <v>58.62</v>
      </c>
      <c r="N705" s="832">
        <v>1</v>
      </c>
      <c r="O705" s="836">
        <v>0.5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" customHeight="1" x14ac:dyDescent="0.3">
      <c r="A706" s="831">
        <v>50</v>
      </c>
      <c r="B706" s="832" t="s">
        <v>1928</v>
      </c>
      <c r="C706" s="832" t="s">
        <v>1933</v>
      </c>
      <c r="D706" s="833" t="s">
        <v>2996</v>
      </c>
      <c r="E706" s="834" t="s">
        <v>1951</v>
      </c>
      <c r="F706" s="832" t="s">
        <v>1929</v>
      </c>
      <c r="G706" s="832" t="s">
        <v>1963</v>
      </c>
      <c r="H706" s="832" t="s">
        <v>587</v>
      </c>
      <c r="I706" s="832" t="s">
        <v>2021</v>
      </c>
      <c r="J706" s="832" t="s">
        <v>2022</v>
      </c>
      <c r="K706" s="832" t="s">
        <v>2023</v>
      </c>
      <c r="L706" s="835">
        <v>35.17</v>
      </c>
      <c r="M706" s="835">
        <v>35.17</v>
      </c>
      <c r="N706" s="832">
        <v>1</v>
      </c>
      <c r="O706" s="836">
        <v>0.5</v>
      </c>
      <c r="P706" s="835">
        <v>35.17</v>
      </c>
      <c r="Q706" s="837">
        <v>1</v>
      </c>
      <c r="R706" s="832">
        <v>1</v>
      </c>
      <c r="S706" s="837">
        <v>1</v>
      </c>
      <c r="T706" s="836">
        <v>0.5</v>
      </c>
      <c r="U706" s="838">
        <v>1</v>
      </c>
    </row>
    <row r="707" spans="1:21" ht="14.4" customHeight="1" x14ac:dyDescent="0.3">
      <c r="A707" s="831">
        <v>50</v>
      </c>
      <c r="B707" s="832" t="s">
        <v>1928</v>
      </c>
      <c r="C707" s="832" t="s">
        <v>1933</v>
      </c>
      <c r="D707" s="833" t="s">
        <v>2996</v>
      </c>
      <c r="E707" s="834" t="s">
        <v>1951</v>
      </c>
      <c r="F707" s="832" t="s">
        <v>1929</v>
      </c>
      <c r="G707" s="832" t="s">
        <v>2854</v>
      </c>
      <c r="H707" s="832" t="s">
        <v>624</v>
      </c>
      <c r="I707" s="832" t="s">
        <v>2855</v>
      </c>
      <c r="J707" s="832" t="s">
        <v>2856</v>
      </c>
      <c r="K707" s="832" t="s">
        <v>2857</v>
      </c>
      <c r="L707" s="835">
        <v>32.25</v>
      </c>
      <c r="M707" s="835">
        <v>96.75</v>
      </c>
      <c r="N707" s="832">
        <v>3</v>
      </c>
      <c r="O707" s="836">
        <v>0.5</v>
      </c>
      <c r="P707" s="835"/>
      <c r="Q707" s="837">
        <v>0</v>
      </c>
      <c r="R707" s="832"/>
      <c r="S707" s="837">
        <v>0</v>
      </c>
      <c r="T707" s="836"/>
      <c r="U707" s="838">
        <v>0</v>
      </c>
    </row>
    <row r="708" spans="1:21" ht="14.4" customHeight="1" x14ac:dyDescent="0.3">
      <c r="A708" s="831">
        <v>50</v>
      </c>
      <c r="B708" s="832" t="s">
        <v>1928</v>
      </c>
      <c r="C708" s="832" t="s">
        <v>1933</v>
      </c>
      <c r="D708" s="833" t="s">
        <v>2996</v>
      </c>
      <c r="E708" s="834" t="s">
        <v>1951</v>
      </c>
      <c r="F708" s="832" t="s">
        <v>1929</v>
      </c>
      <c r="G708" s="832" t="s">
        <v>1992</v>
      </c>
      <c r="H708" s="832" t="s">
        <v>624</v>
      </c>
      <c r="I708" s="832" t="s">
        <v>2186</v>
      </c>
      <c r="J708" s="832" t="s">
        <v>902</v>
      </c>
      <c r="K708" s="832" t="s">
        <v>2187</v>
      </c>
      <c r="L708" s="835">
        <v>118.65</v>
      </c>
      <c r="M708" s="835">
        <v>237.3</v>
      </c>
      <c r="N708" s="832">
        <v>2</v>
      </c>
      <c r="O708" s="836">
        <v>1.5</v>
      </c>
      <c r="P708" s="835">
        <v>118.65</v>
      </c>
      <c r="Q708" s="837">
        <v>0.5</v>
      </c>
      <c r="R708" s="832">
        <v>1</v>
      </c>
      <c r="S708" s="837">
        <v>0.5</v>
      </c>
      <c r="T708" s="836">
        <v>0.5</v>
      </c>
      <c r="U708" s="838">
        <v>0.33333333333333331</v>
      </c>
    </row>
    <row r="709" spans="1:21" ht="14.4" customHeight="1" x14ac:dyDescent="0.3">
      <c r="A709" s="831">
        <v>50</v>
      </c>
      <c r="B709" s="832" t="s">
        <v>1928</v>
      </c>
      <c r="C709" s="832" t="s">
        <v>1933</v>
      </c>
      <c r="D709" s="833" t="s">
        <v>2996</v>
      </c>
      <c r="E709" s="834" t="s">
        <v>1951</v>
      </c>
      <c r="F709" s="832" t="s">
        <v>1929</v>
      </c>
      <c r="G709" s="832" t="s">
        <v>2024</v>
      </c>
      <c r="H709" s="832" t="s">
        <v>587</v>
      </c>
      <c r="I709" s="832" t="s">
        <v>2858</v>
      </c>
      <c r="J709" s="832" t="s">
        <v>2859</v>
      </c>
      <c r="K709" s="832" t="s">
        <v>2860</v>
      </c>
      <c r="L709" s="835">
        <v>86.41</v>
      </c>
      <c r="M709" s="835">
        <v>86.41</v>
      </c>
      <c r="N709" s="832">
        <v>1</v>
      </c>
      <c r="O709" s="836">
        <v>0.5</v>
      </c>
      <c r="P709" s="835"/>
      <c r="Q709" s="837">
        <v>0</v>
      </c>
      <c r="R709" s="832"/>
      <c r="S709" s="837">
        <v>0</v>
      </c>
      <c r="T709" s="836"/>
      <c r="U709" s="838">
        <v>0</v>
      </c>
    </row>
    <row r="710" spans="1:21" ht="14.4" customHeight="1" x14ac:dyDescent="0.3">
      <c r="A710" s="831">
        <v>50</v>
      </c>
      <c r="B710" s="832" t="s">
        <v>1928</v>
      </c>
      <c r="C710" s="832" t="s">
        <v>1933</v>
      </c>
      <c r="D710" s="833" t="s">
        <v>2996</v>
      </c>
      <c r="E710" s="834" t="s">
        <v>1951</v>
      </c>
      <c r="F710" s="832" t="s">
        <v>1929</v>
      </c>
      <c r="G710" s="832" t="s">
        <v>2024</v>
      </c>
      <c r="H710" s="832" t="s">
        <v>587</v>
      </c>
      <c r="I710" s="832" t="s">
        <v>2861</v>
      </c>
      <c r="J710" s="832" t="s">
        <v>2404</v>
      </c>
      <c r="K710" s="832" t="s">
        <v>2862</v>
      </c>
      <c r="L710" s="835">
        <v>86.43</v>
      </c>
      <c r="M710" s="835">
        <v>86.43</v>
      </c>
      <c r="N710" s="832">
        <v>1</v>
      </c>
      <c r="O710" s="836">
        <v>0.5</v>
      </c>
      <c r="P710" s="835"/>
      <c r="Q710" s="837">
        <v>0</v>
      </c>
      <c r="R710" s="832"/>
      <c r="S710" s="837">
        <v>0</v>
      </c>
      <c r="T710" s="836"/>
      <c r="U710" s="838">
        <v>0</v>
      </c>
    </row>
    <row r="711" spans="1:21" ht="14.4" customHeight="1" x14ac:dyDescent="0.3">
      <c r="A711" s="831">
        <v>50</v>
      </c>
      <c r="B711" s="832" t="s">
        <v>1928</v>
      </c>
      <c r="C711" s="832" t="s">
        <v>1933</v>
      </c>
      <c r="D711" s="833" t="s">
        <v>2996</v>
      </c>
      <c r="E711" s="834" t="s">
        <v>1951</v>
      </c>
      <c r="F711" s="832" t="s">
        <v>1929</v>
      </c>
      <c r="G711" s="832" t="s">
        <v>2026</v>
      </c>
      <c r="H711" s="832" t="s">
        <v>624</v>
      </c>
      <c r="I711" s="832" t="s">
        <v>1596</v>
      </c>
      <c r="J711" s="832" t="s">
        <v>1597</v>
      </c>
      <c r="K711" s="832" t="s">
        <v>1598</v>
      </c>
      <c r="L711" s="835">
        <v>38.04</v>
      </c>
      <c r="M711" s="835">
        <v>76.08</v>
      </c>
      <c r="N711" s="832">
        <v>2</v>
      </c>
      <c r="O711" s="836">
        <v>1.5</v>
      </c>
      <c r="P711" s="835"/>
      <c r="Q711" s="837">
        <v>0</v>
      </c>
      <c r="R711" s="832"/>
      <c r="S711" s="837">
        <v>0</v>
      </c>
      <c r="T711" s="836"/>
      <c r="U711" s="838">
        <v>0</v>
      </c>
    </row>
    <row r="712" spans="1:21" ht="14.4" customHeight="1" x14ac:dyDescent="0.3">
      <c r="A712" s="831">
        <v>50</v>
      </c>
      <c r="B712" s="832" t="s">
        <v>1928</v>
      </c>
      <c r="C712" s="832" t="s">
        <v>1933</v>
      </c>
      <c r="D712" s="833" t="s">
        <v>2996</v>
      </c>
      <c r="E712" s="834" t="s">
        <v>1951</v>
      </c>
      <c r="F712" s="832" t="s">
        <v>1929</v>
      </c>
      <c r="G712" s="832" t="s">
        <v>2863</v>
      </c>
      <c r="H712" s="832" t="s">
        <v>587</v>
      </c>
      <c r="I712" s="832" t="s">
        <v>2864</v>
      </c>
      <c r="J712" s="832" t="s">
        <v>768</v>
      </c>
      <c r="K712" s="832" t="s">
        <v>2865</v>
      </c>
      <c r="L712" s="835">
        <v>306.82</v>
      </c>
      <c r="M712" s="835">
        <v>306.82</v>
      </c>
      <c r="N712" s="832">
        <v>1</v>
      </c>
      <c r="O712" s="836">
        <v>0.5</v>
      </c>
      <c r="P712" s="835">
        <v>306.82</v>
      </c>
      <c r="Q712" s="837">
        <v>1</v>
      </c>
      <c r="R712" s="832">
        <v>1</v>
      </c>
      <c r="S712" s="837">
        <v>1</v>
      </c>
      <c r="T712" s="836">
        <v>0.5</v>
      </c>
      <c r="U712" s="838">
        <v>1</v>
      </c>
    </row>
    <row r="713" spans="1:21" ht="14.4" customHeight="1" x14ac:dyDescent="0.3">
      <c r="A713" s="831">
        <v>50</v>
      </c>
      <c r="B713" s="832" t="s">
        <v>1928</v>
      </c>
      <c r="C713" s="832" t="s">
        <v>1933</v>
      </c>
      <c r="D713" s="833" t="s">
        <v>2996</v>
      </c>
      <c r="E713" s="834" t="s">
        <v>1951</v>
      </c>
      <c r="F713" s="832" t="s">
        <v>1929</v>
      </c>
      <c r="G713" s="832" t="s">
        <v>2027</v>
      </c>
      <c r="H713" s="832" t="s">
        <v>624</v>
      </c>
      <c r="I713" s="832" t="s">
        <v>2028</v>
      </c>
      <c r="J713" s="832" t="s">
        <v>814</v>
      </c>
      <c r="K713" s="832" t="s">
        <v>1545</v>
      </c>
      <c r="L713" s="835">
        <v>2309.36</v>
      </c>
      <c r="M713" s="835">
        <v>2309.36</v>
      </c>
      <c r="N713" s="832">
        <v>1</v>
      </c>
      <c r="O713" s="836">
        <v>0.5</v>
      </c>
      <c r="P713" s="835">
        <v>2309.36</v>
      </c>
      <c r="Q713" s="837">
        <v>1</v>
      </c>
      <c r="R713" s="832">
        <v>1</v>
      </c>
      <c r="S713" s="837">
        <v>1</v>
      </c>
      <c r="T713" s="836">
        <v>0.5</v>
      </c>
      <c r="U713" s="838">
        <v>1</v>
      </c>
    </row>
    <row r="714" spans="1:21" ht="14.4" customHeight="1" x14ac:dyDescent="0.3">
      <c r="A714" s="831">
        <v>50</v>
      </c>
      <c r="B714" s="832" t="s">
        <v>1928</v>
      </c>
      <c r="C714" s="832" t="s">
        <v>1933</v>
      </c>
      <c r="D714" s="833" t="s">
        <v>2996</v>
      </c>
      <c r="E714" s="834" t="s">
        <v>1951</v>
      </c>
      <c r="F714" s="832" t="s">
        <v>1929</v>
      </c>
      <c r="G714" s="832" t="s">
        <v>2027</v>
      </c>
      <c r="H714" s="832" t="s">
        <v>624</v>
      </c>
      <c r="I714" s="832" t="s">
        <v>1552</v>
      </c>
      <c r="J714" s="832" t="s">
        <v>808</v>
      </c>
      <c r="K714" s="832" t="s">
        <v>1553</v>
      </c>
      <c r="L714" s="835">
        <v>1154.68</v>
      </c>
      <c r="M714" s="835">
        <v>1154.68</v>
      </c>
      <c r="N714" s="832">
        <v>1</v>
      </c>
      <c r="O714" s="836">
        <v>1</v>
      </c>
      <c r="P714" s="835">
        <v>1154.68</v>
      </c>
      <c r="Q714" s="837">
        <v>1</v>
      </c>
      <c r="R714" s="832">
        <v>1</v>
      </c>
      <c r="S714" s="837">
        <v>1</v>
      </c>
      <c r="T714" s="836">
        <v>1</v>
      </c>
      <c r="U714" s="838">
        <v>1</v>
      </c>
    </row>
    <row r="715" spans="1:21" ht="14.4" customHeight="1" x14ac:dyDescent="0.3">
      <c r="A715" s="831">
        <v>50</v>
      </c>
      <c r="B715" s="832" t="s">
        <v>1928</v>
      </c>
      <c r="C715" s="832" t="s">
        <v>1933</v>
      </c>
      <c r="D715" s="833" t="s">
        <v>2996</v>
      </c>
      <c r="E715" s="834" t="s">
        <v>1951</v>
      </c>
      <c r="F715" s="832" t="s">
        <v>1929</v>
      </c>
      <c r="G715" s="832" t="s">
        <v>2216</v>
      </c>
      <c r="H715" s="832" t="s">
        <v>587</v>
      </c>
      <c r="I715" s="832" t="s">
        <v>2866</v>
      </c>
      <c r="J715" s="832" t="s">
        <v>828</v>
      </c>
      <c r="K715" s="832" t="s">
        <v>2221</v>
      </c>
      <c r="L715" s="835">
        <v>103.67</v>
      </c>
      <c r="M715" s="835">
        <v>103.67</v>
      </c>
      <c r="N715" s="832">
        <v>1</v>
      </c>
      <c r="O715" s="836">
        <v>1</v>
      </c>
      <c r="P715" s="835">
        <v>103.67</v>
      </c>
      <c r="Q715" s="837">
        <v>1</v>
      </c>
      <c r="R715" s="832">
        <v>1</v>
      </c>
      <c r="S715" s="837">
        <v>1</v>
      </c>
      <c r="T715" s="836">
        <v>1</v>
      </c>
      <c r="U715" s="838">
        <v>1</v>
      </c>
    </row>
    <row r="716" spans="1:21" ht="14.4" customHeight="1" x14ac:dyDescent="0.3">
      <c r="A716" s="831">
        <v>50</v>
      </c>
      <c r="B716" s="832" t="s">
        <v>1928</v>
      </c>
      <c r="C716" s="832" t="s">
        <v>1933</v>
      </c>
      <c r="D716" s="833" t="s">
        <v>2996</v>
      </c>
      <c r="E716" s="834" t="s">
        <v>1951</v>
      </c>
      <c r="F716" s="832" t="s">
        <v>1929</v>
      </c>
      <c r="G716" s="832" t="s">
        <v>2867</v>
      </c>
      <c r="H716" s="832" t="s">
        <v>587</v>
      </c>
      <c r="I716" s="832" t="s">
        <v>2868</v>
      </c>
      <c r="J716" s="832" t="s">
        <v>2869</v>
      </c>
      <c r="K716" s="832" t="s">
        <v>2870</v>
      </c>
      <c r="L716" s="835">
        <v>138.88999999999999</v>
      </c>
      <c r="M716" s="835">
        <v>277.77999999999997</v>
      </c>
      <c r="N716" s="832">
        <v>2</v>
      </c>
      <c r="O716" s="836">
        <v>0.5</v>
      </c>
      <c r="P716" s="835"/>
      <c r="Q716" s="837">
        <v>0</v>
      </c>
      <c r="R716" s="832"/>
      <c r="S716" s="837">
        <v>0</v>
      </c>
      <c r="T716" s="836"/>
      <c r="U716" s="838">
        <v>0</v>
      </c>
    </row>
    <row r="717" spans="1:21" ht="14.4" customHeight="1" x14ac:dyDescent="0.3">
      <c r="A717" s="831">
        <v>50</v>
      </c>
      <c r="B717" s="832" t="s">
        <v>1928</v>
      </c>
      <c r="C717" s="832" t="s">
        <v>1933</v>
      </c>
      <c r="D717" s="833" t="s">
        <v>2996</v>
      </c>
      <c r="E717" s="834" t="s">
        <v>1951</v>
      </c>
      <c r="F717" s="832" t="s">
        <v>1929</v>
      </c>
      <c r="G717" s="832" t="s">
        <v>2030</v>
      </c>
      <c r="H717" s="832" t="s">
        <v>624</v>
      </c>
      <c r="I717" s="832" t="s">
        <v>2633</v>
      </c>
      <c r="J717" s="832" t="s">
        <v>1516</v>
      </c>
      <c r="K717" s="832" t="s">
        <v>1521</v>
      </c>
      <c r="L717" s="835">
        <v>115.18</v>
      </c>
      <c r="M717" s="835">
        <v>115.18</v>
      </c>
      <c r="N717" s="832">
        <v>1</v>
      </c>
      <c r="O717" s="836">
        <v>1</v>
      </c>
      <c r="P717" s="835">
        <v>115.18</v>
      </c>
      <c r="Q717" s="837">
        <v>1</v>
      </c>
      <c r="R717" s="832">
        <v>1</v>
      </c>
      <c r="S717" s="837">
        <v>1</v>
      </c>
      <c r="T717" s="836">
        <v>1</v>
      </c>
      <c r="U717" s="838">
        <v>1</v>
      </c>
    </row>
    <row r="718" spans="1:21" ht="14.4" customHeight="1" x14ac:dyDescent="0.3">
      <c r="A718" s="831">
        <v>50</v>
      </c>
      <c r="B718" s="832" t="s">
        <v>1928</v>
      </c>
      <c r="C718" s="832" t="s">
        <v>1933</v>
      </c>
      <c r="D718" s="833" t="s">
        <v>2996</v>
      </c>
      <c r="E718" s="834" t="s">
        <v>1951</v>
      </c>
      <c r="F718" s="832" t="s">
        <v>1929</v>
      </c>
      <c r="G718" s="832" t="s">
        <v>2036</v>
      </c>
      <c r="H718" s="832" t="s">
        <v>624</v>
      </c>
      <c r="I718" s="832" t="s">
        <v>1635</v>
      </c>
      <c r="J718" s="832" t="s">
        <v>952</v>
      </c>
      <c r="K718" s="832" t="s">
        <v>1636</v>
      </c>
      <c r="L718" s="835">
        <v>143.09</v>
      </c>
      <c r="M718" s="835">
        <v>572.36</v>
      </c>
      <c r="N718" s="832">
        <v>4</v>
      </c>
      <c r="O718" s="836">
        <v>3.5</v>
      </c>
      <c r="P718" s="835">
        <v>286.18</v>
      </c>
      <c r="Q718" s="837">
        <v>0.5</v>
      </c>
      <c r="R718" s="832">
        <v>2</v>
      </c>
      <c r="S718" s="837">
        <v>0.5</v>
      </c>
      <c r="T718" s="836">
        <v>1.5</v>
      </c>
      <c r="U718" s="838">
        <v>0.42857142857142855</v>
      </c>
    </row>
    <row r="719" spans="1:21" ht="14.4" customHeight="1" x14ac:dyDescent="0.3">
      <c r="A719" s="831">
        <v>50</v>
      </c>
      <c r="B719" s="832" t="s">
        <v>1928</v>
      </c>
      <c r="C719" s="832" t="s">
        <v>1933</v>
      </c>
      <c r="D719" s="833" t="s">
        <v>2996</v>
      </c>
      <c r="E719" s="834" t="s">
        <v>1951</v>
      </c>
      <c r="F719" s="832" t="s">
        <v>1929</v>
      </c>
      <c r="G719" s="832" t="s">
        <v>2036</v>
      </c>
      <c r="H719" s="832" t="s">
        <v>624</v>
      </c>
      <c r="I719" s="832" t="s">
        <v>1637</v>
      </c>
      <c r="J719" s="832" t="s">
        <v>957</v>
      </c>
      <c r="K719" s="832" t="s">
        <v>1638</v>
      </c>
      <c r="L719" s="835">
        <v>286.18</v>
      </c>
      <c r="M719" s="835">
        <v>286.18</v>
      </c>
      <c r="N719" s="832">
        <v>1</v>
      </c>
      <c r="O719" s="836">
        <v>0.5</v>
      </c>
      <c r="P719" s="835"/>
      <c r="Q719" s="837">
        <v>0</v>
      </c>
      <c r="R719" s="832"/>
      <c r="S719" s="837">
        <v>0</v>
      </c>
      <c r="T719" s="836"/>
      <c r="U719" s="838">
        <v>0</v>
      </c>
    </row>
    <row r="720" spans="1:21" ht="14.4" customHeight="1" x14ac:dyDescent="0.3">
      <c r="A720" s="831">
        <v>50</v>
      </c>
      <c r="B720" s="832" t="s">
        <v>1928</v>
      </c>
      <c r="C720" s="832" t="s">
        <v>1933</v>
      </c>
      <c r="D720" s="833" t="s">
        <v>2996</v>
      </c>
      <c r="E720" s="834" t="s">
        <v>1951</v>
      </c>
      <c r="F720" s="832" t="s">
        <v>1929</v>
      </c>
      <c r="G720" s="832" t="s">
        <v>2037</v>
      </c>
      <c r="H720" s="832" t="s">
        <v>624</v>
      </c>
      <c r="I720" s="832" t="s">
        <v>1652</v>
      </c>
      <c r="J720" s="832" t="s">
        <v>1648</v>
      </c>
      <c r="K720" s="832" t="s">
        <v>1653</v>
      </c>
      <c r="L720" s="835">
        <v>437.23</v>
      </c>
      <c r="M720" s="835">
        <v>437.23</v>
      </c>
      <c r="N720" s="832">
        <v>1</v>
      </c>
      <c r="O720" s="836">
        <v>0.5</v>
      </c>
      <c r="P720" s="835">
        <v>437.23</v>
      </c>
      <c r="Q720" s="837">
        <v>1</v>
      </c>
      <c r="R720" s="832">
        <v>1</v>
      </c>
      <c r="S720" s="837">
        <v>1</v>
      </c>
      <c r="T720" s="836">
        <v>0.5</v>
      </c>
      <c r="U720" s="838">
        <v>1</v>
      </c>
    </row>
    <row r="721" spans="1:21" ht="14.4" customHeight="1" x14ac:dyDescent="0.3">
      <c r="A721" s="831">
        <v>50</v>
      </c>
      <c r="B721" s="832" t="s">
        <v>1928</v>
      </c>
      <c r="C721" s="832" t="s">
        <v>1933</v>
      </c>
      <c r="D721" s="833" t="s">
        <v>2996</v>
      </c>
      <c r="E721" s="834" t="s">
        <v>1951</v>
      </c>
      <c r="F721" s="832" t="s">
        <v>1929</v>
      </c>
      <c r="G721" s="832" t="s">
        <v>2432</v>
      </c>
      <c r="H721" s="832" t="s">
        <v>587</v>
      </c>
      <c r="I721" s="832" t="s">
        <v>2433</v>
      </c>
      <c r="J721" s="832" t="s">
        <v>2434</v>
      </c>
      <c r="K721" s="832" t="s">
        <v>2435</v>
      </c>
      <c r="L721" s="835">
        <v>32.25</v>
      </c>
      <c r="M721" s="835">
        <v>129</v>
      </c>
      <c r="N721" s="832">
        <v>4</v>
      </c>
      <c r="O721" s="836">
        <v>1</v>
      </c>
      <c r="P721" s="835">
        <v>32.25</v>
      </c>
      <c r="Q721" s="837">
        <v>0.25</v>
      </c>
      <c r="R721" s="832">
        <v>1</v>
      </c>
      <c r="S721" s="837">
        <v>0.25</v>
      </c>
      <c r="T721" s="836">
        <v>0.5</v>
      </c>
      <c r="U721" s="838">
        <v>0.5</v>
      </c>
    </row>
    <row r="722" spans="1:21" ht="14.4" customHeight="1" x14ac:dyDescent="0.3">
      <c r="A722" s="831">
        <v>50</v>
      </c>
      <c r="B722" s="832" t="s">
        <v>1928</v>
      </c>
      <c r="C722" s="832" t="s">
        <v>1933</v>
      </c>
      <c r="D722" s="833" t="s">
        <v>2996</v>
      </c>
      <c r="E722" s="834" t="s">
        <v>1951</v>
      </c>
      <c r="F722" s="832" t="s">
        <v>1929</v>
      </c>
      <c r="G722" s="832" t="s">
        <v>1985</v>
      </c>
      <c r="H722" s="832" t="s">
        <v>587</v>
      </c>
      <c r="I722" s="832" t="s">
        <v>1986</v>
      </c>
      <c r="J722" s="832" t="s">
        <v>1987</v>
      </c>
      <c r="K722" s="832" t="s">
        <v>1988</v>
      </c>
      <c r="L722" s="835">
        <v>6167.15</v>
      </c>
      <c r="M722" s="835">
        <v>6167.15</v>
      </c>
      <c r="N722" s="832">
        <v>1</v>
      </c>
      <c r="O722" s="836">
        <v>1</v>
      </c>
      <c r="P722" s="835">
        <v>6167.15</v>
      </c>
      <c r="Q722" s="837">
        <v>1</v>
      </c>
      <c r="R722" s="832">
        <v>1</v>
      </c>
      <c r="S722" s="837">
        <v>1</v>
      </c>
      <c r="T722" s="836">
        <v>1</v>
      </c>
      <c r="U722" s="838">
        <v>1</v>
      </c>
    </row>
    <row r="723" spans="1:21" ht="14.4" customHeight="1" x14ac:dyDescent="0.3">
      <c r="A723" s="831">
        <v>50</v>
      </c>
      <c r="B723" s="832" t="s">
        <v>1928</v>
      </c>
      <c r="C723" s="832" t="s">
        <v>1933</v>
      </c>
      <c r="D723" s="833" t="s">
        <v>2996</v>
      </c>
      <c r="E723" s="834" t="s">
        <v>1951</v>
      </c>
      <c r="F723" s="832" t="s">
        <v>1929</v>
      </c>
      <c r="G723" s="832" t="s">
        <v>2043</v>
      </c>
      <c r="H723" s="832" t="s">
        <v>624</v>
      </c>
      <c r="I723" s="832" t="s">
        <v>1688</v>
      </c>
      <c r="J723" s="832" t="s">
        <v>1686</v>
      </c>
      <c r="K723" s="832" t="s">
        <v>1689</v>
      </c>
      <c r="L723" s="835">
        <v>477.84</v>
      </c>
      <c r="M723" s="835">
        <v>477.84</v>
      </c>
      <c r="N723" s="832">
        <v>1</v>
      </c>
      <c r="O723" s="836">
        <v>0.5</v>
      </c>
      <c r="P723" s="835">
        <v>477.84</v>
      </c>
      <c r="Q723" s="837">
        <v>1</v>
      </c>
      <c r="R723" s="832">
        <v>1</v>
      </c>
      <c r="S723" s="837">
        <v>1</v>
      </c>
      <c r="T723" s="836">
        <v>0.5</v>
      </c>
      <c r="U723" s="838">
        <v>1</v>
      </c>
    </row>
    <row r="724" spans="1:21" ht="14.4" customHeight="1" x14ac:dyDescent="0.3">
      <c r="A724" s="831">
        <v>50</v>
      </c>
      <c r="B724" s="832" t="s">
        <v>1928</v>
      </c>
      <c r="C724" s="832" t="s">
        <v>1933</v>
      </c>
      <c r="D724" s="833" t="s">
        <v>2996</v>
      </c>
      <c r="E724" s="834" t="s">
        <v>1951</v>
      </c>
      <c r="F724" s="832" t="s">
        <v>1929</v>
      </c>
      <c r="G724" s="832" t="s">
        <v>2669</v>
      </c>
      <c r="H724" s="832" t="s">
        <v>587</v>
      </c>
      <c r="I724" s="832" t="s">
        <v>2871</v>
      </c>
      <c r="J724" s="832" t="s">
        <v>2676</v>
      </c>
      <c r="K724" s="832" t="s">
        <v>2872</v>
      </c>
      <c r="L724" s="835">
        <v>0</v>
      </c>
      <c r="M724" s="835">
        <v>0</v>
      </c>
      <c r="N724" s="832">
        <v>1</v>
      </c>
      <c r="O724" s="836">
        <v>1</v>
      </c>
      <c r="P724" s="835"/>
      <c r="Q724" s="837"/>
      <c r="R724" s="832"/>
      <c r="S724" s="837">
        <v>0</v>
      </c>
      <c r="T724" s="836"/>
      <c r="U724" s="838">
        <v>0</v>
      </c>
    </row>
    <row r="725" spans="1:21" ht="14.4" customHeight="1" x14ac:dyDescent="0.3">
      <c r="A725" s="831">
        <v>50</v>
      </c>
      <c r="B725" s="832" t="s">
        <v>1928</v>
      </c>
      <c r="C725" s="832" t="s">
        <v>1933</v>
      </c>
      <c r="D725" s="833" t="s">
        <v>2996</v>
      </c>
      <c r="E725" s="834" t="s">
        <v>1951</v>
      </c>
      <c r="F725" s="832" t="s">
        <v>1929</v>
      </c>
      <c r="G725" s="832" t="s">
        <v>2450</v>
      </c>
      <c r="H725" s="832" t="s">
        <v>624</v>
      </c>
      <c r="I725" s="832" t="s">
        <v>1772</v>
      </c>
      <c r="J725" s="832" t="s">
        <v>1773</v>
      </c>
      <c r="K725" s="832" t="s">
        <v>1774</v>
      </c>
      <c r="L725" s="835">
        <v>0</v>
      </c>
      <c r="M725" s="835">
        <v>0</v>
      </c>
      <c r="N725" s="832">
        <v>1</v>
      </c>
      <c r="O725" s="836">
        <v>1</v>
      </c>
      <c r="P725" s="835">
        <v>0</v>
      </c>
      <c r="Q725" s="837"/>
      <c r="R725" s="832">
        <v>1</v>
      </c>
      <c r="S725" s="837">
        <v>1</v>
      </c>
      <c r="T725" s="836">
        <v>1</v>
      </c>
      <c r="U725" s="838">
        <v>1</v>
      </c>
    </row>
    <row r="726" spans="1:21" ht="14.4" customHeight="1" x14ac:dyDescent="0.3">
      <c r="A726" s="831">
        <v>50</v>
      </c>
      <c r="B726" s="832" t="s">
        <v>1928</v>
      </c>
      <c r="C726" s="832" t="s">
        <v>1933</v>
      </c>
      <c r="D726" s="833" t="s">
        <v>2996</v>
      </c>
      <c r="E726" s="834" t="s">
        <v>1951</v>
      </c>
      <c r="F726" s="832" t="s">
        <v>1929</v>
      </c>
      <c r="G726" s="832" t="s">
        <v>2314</v>
      </c>
      <c r="H726" s="832" t="s">
        <v>587</v>
      </c>
      <c r="I726" s="832" t="s">
        <v>2315</v>
      </c>
      <c r="J726" s="832" t="s">
        <v>2316</v>
      </c>
      <c r="K726" s="832" t="s">
        <v>2317</v>
      </c>
      <c r="L726" s="835">
        <v>120.14</v>
      </c>
      <c r="M726" s="835">
        <v>240.28</v>
      </c>
      <c r="N726" s="832">
        <v>2</v>
      </c>
      <c r="O726" s="836">
        <v>0.5</v>
      </c>
      <c r="P726" s="835"/>
      <c r="Q726" s="837">
        <v>0</v>
      </c>
      <c r="R726" s="832"/>
      <c r="S726" s="837">
        <v>0</v>
      </c>
      <c r="T726" s="836"/>
      <c r="U726" s="838">
        <v>0</v>
      </c>
    </row>
    <row r="727" spans="1:21" ht="14.4" customHeight="1" x14ac:dyDescent="0.3">
      <c r="A727" s="831">
        <v>50</v>
      </c>
      <c r="B727" s="832" t="s">
        <v>1928</v>
      </c>
      <c r="C727" s="832" t="s">
        <v>1933</v>
      </c>
      <c r="D727" s="833" t="s">
        <v>2996</v>
      </c>
      <c r="E727" s="834" t="s">
        <v>1951</v>
      </c>
      <c r="F727" s="832" t="s">
        <v>1929</v>
      </c>
      <c r="G727" s="832" t="s">
        <v>2050</v>
      </c>
      <c r="H727" s="832" t="s">
        <v>587</v>
      </c>
      <c r="I727" s="832" t="s">
        <v>2318</v>
      </c>
      <c r="J727" s="832" t="s">
        <v>1041</v>
      </c>
      <c r="K727" s="832" t="s">
        <v>1623</v>
      </c>
      <c r="L727" s="835">
        <v>210.38</v>
      </c>
      <c r="M727" s="835">
        <v>420.76</v>
      </c>
      <c r="N727" s="832">
        <v>2</v>
      </c>
      <c r="O727" s="836">
        <v>1.5</v>
      </c>
      <c r="P727" s="835">
        <v>210.38</v>
      </c>
      <c r="Q727" s="837">
        <v>0.5</v>
      </c>
      <c r="R727" s="832">
        <v>1</v>
      </c>
      <c r="S727" s="837">
        <v>0.5</v>
      </c>
      <c r="T727" s="836">
        <v>1</v>
      </c>
      <c r="U727" s="838">
        <v>0.66666666666666663</v>
      </c>
    </row>
    <row r="728" spans="1:21" ht="14.4" customHeight="1" x14ac:dyDescent="0.3">
      <c r="A728" s="831">
        <v>50</v>
      </c>
      <c r="B728" s="832" t="s">
        <v>1928</v>
      </c>
      <c r="C728" s="832" t="s">
        <v>1933</v>
      </c>
      <c r="D728" s="833" t="s">
        <v>2996</v>
      </c>
      <c r="E728" s="834" t="s">
        <v>1951</v>
      </c>
      <c r="F728" s="832" t="s">
        <v>1929</v>
      </c>
      <c r="G728" s="832" t="s">
        <v>2089</v>
      </c>
      <c r="H728" s="832" t="s">
        <v>624</v>
      </c>
      <c r="I728" s="832" t="s">
        <v>2700</v>
      </c>
      <c r="J728" s="832" t="s">
        <v>1669</v>
      </c>
      <c r="K728" s="832" t="s">
        <v>2317</v>
      </c>
      <c r="L728" s="835">
        <v>263.68</v>
      </c>
      <c r="M728" s="835">
        <v>263.68</v>
      </c>
      <c r="N728" s="832">
        <v>1</v>
      </c>
      <c r="O728" s="836">
        <v>1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50</v>
      </c>
      <c r="B729" s="832" t="s">
        <v>1928</v>
      </c>
      <c r="C729" s="832" t="s">
        <v>1933</v>
      </c>
      <c r="D729" s="833" t="s">
        <v>2996</v>
      </c>
      <c r="E729" s="834" t="s">
        <v>1951</v>
      </c>
      <c r="F729" s="832" t="s">
        <v>1929</v>
      </c>
      <c r="G729" s="832" t="s">
        <v>2089</v>
      </c>
      <c r="H729" s="832" t="s">
        <v>587</v>
      </c>
      <c r="I729" s="832" t="s">
        <v>2873</v>
      </c>
      <c r="J729" s="832" t="s">
        <v>2702</v>
      </c>
      <c r="K729" s="832" t="s">
        <v>2458</v>
      </c>
      <c r="L729" s="835">
        <v>73.83</v>
      </c>
      <c r="M729" s="835">
        <v>221.49</v>
      </c>
      <c r="N729" s="832">
        <v>3</v>
      </c>
      <c r="O729" s="836">
        <v>0.5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50</v>
      </c>
      <c r="B730" s="832" t="s">
        <v>1928</v>
      </c>
      <c r="C730" s="832" t="s">
        <v>1933</v>
      </c>
      <c r="D730" s="833" t="s">
        <v>2996</v>
      </c>
      <c r="E730" s="834" t="s">
        <v>1951</v>
      </c>
      <c r="F730" s="832" t="s">
        <v>1929</v>
      </c>
      <c r="G730" s="832" t="s">
        <v>2241</v>
      </c>
      <c r="H730" s="832" t="s">
        <v>624</v>
      </c>
      <c r="I730" s="832" t="s">
        <v>2704</v>
      </c>
      <c r="J730" s="832" t="s">
        <v>2243</v>
      </c>
      <c r="K730" s="832" t="s">
        <v>2705</v>
      </c>
      <c r="L730" s="835">
        <v>246.88</v>
      </c>
      <c r="M730" s="835">
        <v>2221.92</v>
      </c>
      <c r="N730" s="832">
        <v>9</v>
      </c>
      <c r="O730" s="836">
        <v>2.5</v>
      </c>
      <c r="P730" s="835"/>
      <c r="Q730" s="837">
        <v>0</v>
      </c>
      <c r="R730" s="832"/>
      <c r="S730" s="837">
        <v>0</v>
      </c>
      <c r="T730" s="836"/>
      <c r="U730" s="838">
        <v>0</v>
      </c>
    </row>
    <row r="731" spans="1:21" ht="14.4" customHeight="1" x14ac:dyDescent="0.3">
      <c r="A731" s="831">
        <v>50</v>
      </c>
      <c r="B731" s="832" t="s">
        <v>1928</v>
      </c>
      <c r="C731" s="832" t="s">
        <v>1933</v>
      </c>
      <c r="D731" s="833" t="s">
        <v>2996</v>
      </c>
      <c r="E731" s="834" t="s">
        <v>1951</v>
      </c>
      <c r="F731" s="832" t="s">
        <v>1929</v>
      </c>
      <c r="G731" s="832" t="s">
        <v>2241</v>
      </c>
      <c r="H731" s="832" t="s">
        <v>624</v>
      </c>
      <c r="I731" s="832" t="s">
        <v>2242</v>
      </c>
      <c r="J731" s="832" t="s">
        <v>2243</v>
      </c>
      <c r="K731" s="832" t="s">
        <v>2244</v>
      </c>
      <c r="L731" s="835">
        <v>301.26</v>
      </c>
      <c r="M731" s="835">
        <v>2711.34</v>
      </c>
      <c r="N731" s="832">
        <v>9</v>
      </c>
      <c r="O731" s="836">
        <v>2.5</v>
      </c>
      <c r="P731" s="835"/>
      <c r="Q731" s="837">
        <v>0</v>
      </c>
      <c r="R731" s="832"/>
      <c r="S731" s="837">
        <v>0</v>
      </c>
      <c r="T731" s="836"/>
      <c r="U731" s="838">
        <v>0</v>
      </c>
    </row>
    <row r="732" spans="1:21" ht="14.4" customHeight="1" x14ac:dyDescent="0.3">
      <c r="A732" s="831">
        <v>50</v>
      </c>
      <c r="B732" s="832" t="s">
        <v>1928</v>
      </c>
      <c r="C732" s="832" t="s">
        <v>1933</v>
      </c>
      <c r="D732" s="833" t="s">
        <v>2996</v>
      </c>
      <c r="E732" s="834" t="s">
        <v>1951</v>
      </c>
      <c r="F732" s="832" t="s">
        <v>1929</v>
      </c>
      <c r="G732" s="832" t="s">
        <v>2067</v>
      </c>
      <c r="H732" s="832" t="s">
        <v>587</v>
      </c>
      <c r="I732" s="832" t="s">
        <v>2874</v>
      </c>
      <c r="J732" s="832" t="s">
        <v>2875</v>
      </c>
      <c r="K732" s="832" t="s">
        <v>2876</v>
      </c>
      <c r="L732" s="835">
        <v>311.12</v>
      </c>
      <c r="M732" s="835">
        <v>311.12</v>
      </c>
      <c r="N732" s="832">
        <v>1</v>
      </c>
      <c r="O732" s="836">
        <v>0.5</v>
      </c>
      <c r="P732" s="835"/>
      <c r="Q732" s="837">
        <v>0</v>
      </c>
      <c r="R732" s="832"/>
      <c r="S732" s="837">
        <v>0</v>
      </c>
      <c r="T732" s="836"/>
      <c r="U732" s="838">
        <v>0</v>
      </c>
    </row>
    <row r="733" spans="1:21" ht="14.4" customHeight="1" x14ac:dyDescent="0.3">
      <c r="A733" s="831">
        <v>50</v>
      </c>
      <c r="B733" s="832" t="s">
        <v>1928</v>
      </c>
      <c r="C733" s="832" t="s">
        <v>1933</v>
      </c>
      <c r="D733" s="833" t="s">
        <v>2996</v>
      </c>
      <c r="E733" s="834" t="s">
        <v>1951</v>
      </c>
      <c r="F733" s="832" t="s">
        <v>1929</v>
      </c>
      <c r="G733" s="832" t="s">
        <v>2067</v>
      </c>
      <c r="H733" s="832" t="s">
        <v>624</v>
      </c>
      <c r="I733" s="832" t="s">
        <v>1672</v>
      </c>
      <c r="J733" s="832" t="s">
        <v>1673</v>
      </c>
      <c r="K733" s="832" t="s">
        <v>1674</v>
      </c>
      <c r="L733" s="835">
        <v>103.72</v>
      </c>
      <c r="M733" s="835">
        <v>311.15999999999997</v>
      </c>
      <c r="N733" s="832">
        <v>3</v>
      </c>
      <c r="O733" s="836">
        <v>0.5</v>
      </c>
      <c r="P733" s="835">
        <v>311.15999999999997</v>
      </c>
      <c r="Q733" s="837">
        <v>1</v>
      </c>
      <c r="R733" s="832">
        <v>3</v>
      </c>
      <c r="S733" s="837">
        <v>1</v>
      </c>
      <c r="T733" s="836">
        <v>0.5</v>
      </c>
      <c r="U733" s="838">
        <v>1</v>
      </c>
    </row>
    <row r="734" spans="1:21" ht="14.4" customHeight="1" x14ac:dyDescent="0.3">
      <c r="A734" s="831">
        <v>50</v>
      </c>
      <c r="B734" s="832" t="s">
        <v>1928</v>
      </c>
      <c r="C734" s="832" t="s">
        <v>1933</v>
      </c>
      <c r="D734" s="833" t="s">
        <v>2996</v>
      </c>
      <c r="E734" s="834" t="s">
        <v>1951</v>
      </c>
      <c r="F734" s="832" t="s">
        <v>1929</v>
      </c>
      <c r="G734" s="832" t="s">
        <v>2057</v>
      </c>
      <c r="H734" s="832" t="s">
        <v>587</v>
      </c>
      <c r="I734" s="832" t="s">
        <v>2058</v>
      </c>
      <c r="J734" s="832" t="s">
        <v>2059</v>
      </c>
      <c r="K734" s="832" t="s">
        <v>2060</v>
      </c>
      <c r="L734" s="835">
        <v>93.43</v>
      </c>
      <c r="M734" s="835">
        <v>93.43</v>
      </c>
      <c r="N734" s="832">
        <v>1</v>
      </c>
      <c r="O734" s="836">
        <v>0.5</v>
      </c>
      <c r="P734" s="835"/>
      <c r="Q734" s="837">
        <v>0</v>
      </c>
      <c r="R734" s="832"/>
      <c r="S734" s="837">
        <v>0</v>
      </c>
      <c r="T734" s="836"/>
      <c r="U734" s="838">
        <v>0</v>
      </c>
    </row>
    <row r="735" spans="1:21" ht="14.4" customHeight="1" x14ac:dyDescent="0.3">
      <c r="A735" s="831">
        <v>50</v>
      </c>
      <c r="B735" s="832" t="s">
        <v>1928</v>
      </c>
      <c r="C735" s="832" t="s">
        <v>1933</v>
      </c>
      <c r="D735" s="833" t="s">
        <v>2996</v>
      </c>
      <c r="E735" s="834" t="s">
        <v>1951</v>
      </c>
      <c r="F735" s="832" t="s">
        <v>1929</v>
      </c>
      <c r="G735" s="832" t="s">
        <v>2462</v>
      </c>
      <c r="H735" s="832" t="s">
        <v>587</v>
      </c>
      <c r="I735" s="832" t="s">
        <v>2718</v>
      </c>
      <c r="J735" s="832" t="s">
        <v>1392</v>
      </c>
      <c r="K735" s="832" t="s">
        <v>2719</v>
      </c>
      <c r="L735" s="835">
        <v>61.97</v>
      </c>
      <c r="M735" s="835">
        <v>61.97</v>
      </c>
      <c r="N735" s="832">
        <v>1</v>
      </c>
      <c r="O735" s="836">
        <v>0.5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1928</v>
      </c>
      <c r="C736" s="832" t="s">
        <v>1933</v>
      </c>
      <c r="D736" s="833" t="s">
        <v>2996</v>
      </c>
      <c r="E736" s="834" t="s">
        <v>1951</v>
      </c>
      <c r="F736" s="832" t="s">
        <v>1929</v>
      </c>
      <c r="G736" s="832" t="s">
        <v>2462</v>
      </c>
      <c r="H736" s="832" t="s">
        <v>587</v>
      </c>
      <c r="I736" s="832" t="s">
        <v>2463</v>
      </c>
      <c r="J736" s="832" t="s">
        <v>1392</v>
      </c>
      <c r="K736" s="832" t="s">
        <v>2464</v>
      </c>
      <c r="L736" s="835">
        <v>61.97</v>
      </c>
      <c r="M736" s="835">
        <v>61.97</v>
      </c>
      <c r="N736" s="832">
        <v>1</v>
      </c>
      <c r="O736" s="836">
        <v>0.5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50</v>
      </c>
      <c r="B737" s="832" t="s">
        <v>1928</v>
      </c>
      <c r="C737" s="832" t="s">
        <v>1933</v>
      </c>
      <c r="D737" s="833" t="s">
        <v>2996</v>
      </c>
      <c r="E737" s="834" t="s">
        <v>1951</v>
      </c>
      <c r="F737" s="832" t="s">
        <v>1929</v>
      </c>
      <c r="G737" s="832" t="s">
        <v>2465</v>
      </c>
      <c r="H737" s="832" t="s">
        <v>587</v>
      </c>
      <c r="I737" s="832" t="s">
        <v>2877</v>
      </c>
      <c r="J737" s="832" t="s">
        <v>2878</v>
      </c>
      <c r="K737" s="832" t="s">
        <v>2879</v>
      </c>
      <c r="L737" s="835">
        <v>65.989999999999995</v>
      </c>
      <c r="M737" s="835">
        <v>65.989999999999995</v>
      </c>
      <c r="N737" s="832">
        <v>1</v>
      </c>
      <c r="O737" s="836">
        <v>0.5</v>
      </c>
      <c r="P737" s="835">
        <v>65.989999999999995</v>
      </c>
      <c r="Q737" s="837">
        <v>1</v>
      </c>
      <c r="R737" s="832">
        <v>1</v>
      </c>
      <c r="S737" s="837">
        <v>1</v>
      </c>
      <c r="T737" s="836">
        <v>0.5</v>
      </c>
      <c r="U737" s="838">
        <v>1</v>
      </c>
    </row>
    <row r="738" spans="1:21" ht="14.4" customHeight="1" x14ac:dyDescent="0.3">
      <c r="A738" s="831">
        <v>50</v>
      </c>
      <c r="B738" s="832" t="s">
        <v>1928</v>
      </c>
      <c r="C738" s="832" t="s">
        <v>1933</v>
      </c>
      <c r="D738" s="833" t="s">
        <v>2996</v>
      </c>
      <c r="E738" s="834" t="s">
        <v>1951</v>
      </c>
      <c r="F738" s="832" t="s">
        <v>1929</v>
      </c>
      <c r="G738" s="832" t="s">
        <v>2108</v>
      </c>
      <c r="H738" s="832" t="s">
        <v>587</v>
      </c>
      <c r="I738" s="832" t="s">
        <v>2109</v>
      </c>
      <c r="J738" s="832" t="s">
        <v>758</v>
      </c>
      <c r="K738" s="832" t="s">
        <v>2110</v>
      </c>
      <c r="L738" s="835">
        <v>43.94</v>
      </c>
      <c r="M738" s="835">
        <v>175.76</v>
      </c>
      <c r="N738" s="832">
        <v>4</v>
      </c>
      <c r="O738" s="836">
        <v>1</v>
      </c>
      <c r="P738" s="835">
        <v>175.76</v>
      </c>
      <c r="Q738" s="837">
        <v>1</v>
      </c>
      <c r="R738" s="832">
        <v>4</v>
      </c>
      <c r="S738" s="837">
        <v>1</v>
      </c>
      <c r="T738" s="836">
        <v>1</v>
      </c>
      <c r="U738" s="838">
        <v>1</v>
      </c>
    </row>
    <row r="739" spans="1:21" ht="14.4" customHeight="1" x14ac:dyDescent="0.3">
      <c r="A739" s="831">
        <v>50</v>
      </c>
      <c r="B739" s="832" t="s">
        <v>1928</v>
      </c>
      <c r="C739" s="832" t="s">
        <v>1933</v>
      </c>
      <c r="D739" s="833" t="s">
        <v>2996</v>
      </c>
      <c r="E739" s="834" t="s">
        <v>1951</v>
      </c>
      <c r="F739" s="832" t="s">
        <v>1929</v>
      </c>
      <c r="G739" s="832" t="s">
        <v>2251</v>
      </c>
      <c r="H739" s="832" t="s">
        <v>587</v>
      </c>
      <c r="I739" s="832" t="s">
        <v>2880</v>
      </c>
      <c r="J739" s="832" t="s">
        <v>2881</v>
      </c>
      <c r="K739" s="832" t="s">
        <v>2254</v>
      </c>
      <c r="L739" s="835">
        <v>729.09</v>
      </c>
      <c r="M739" s="835">
        <v>1458.18</v>
      </c>
      <c r="N739" s="832">
        <v>2</v>
      </c>
      <c r="O739" s="836">
        <v>0.5</v>
      </c>
      <c r="P739" s="835">
        <v>1458.18</v>
      </c>
      <c r="Q739" s="837">
        <v>1</v>
      </c>
      <c r="R739" s="832">
        <v>2</v>
      </c>
      <c r="S739" s="837">
        <v>1</v>
      </c>
      <c r="T739" s="836">
        <v>0.5</v>
      </c>
      <c r="U739" s="838">
        <v>1</v>
      </c>
    </row>
    <row r="740" spans="1:21" ht="14.4" customHeight="1" x14ac:dyDescent="0.3">
      <c r="A740" s="831">
        <v>50</v>
      </c>
      <c r="B740" s="832" t="s">
        <v>1928</v>
      </c>
      <c r="C740" s="832" t="s">
        <v>1933</v>
      </c>
      <c r="D740" s="833" t="s">
        <v>2996</v>
      </c>
      <c r="E740" s="834" t="s">
        <v>1951</v>
      </c>
      <c r="F740" s="832" t="s">
        <v>1929</v>
      </c>
      <c r="G740" s="832" t="s">
        <v>1053</v>
      </c>
      <c r="H740" s="832" t="s">
        <v>624</v>
      </c>
      <c r="I740" s="832" t="s">
        <v>2090</v>
      </c>
      <c r="J740" s="832" t="s">
        <v>2091</v>
      </c>
      <c r="K740" s="832" t="s">
        <v>2092</v>
      </c>
      <c r="L740" s="835">
        <v>184.74</v>
      </c>
      <c r="M740" s="835">
        <v>554.22</v>
      </c>
      <c r="N740" s="832">
        <v>3</v>
      </c>
      <c r="O740" s="836">
        <v>2.5</v>
      </c>
      <c r="P740" s="835">
        <v>554.22</v>
      </c>
      <c r="Q740" s="837">
        <v>1</v>
      </c>
      <c r="R740" s="832">
        <v>3</v>
      </c>
      <c r="S740" s="837">
        <v>1</v>
      </c>
      <c r="T740" s="836">
        <v>2.5</v>
      </c>
      <c r="U740" s="838">
        <v>1</v>
      </c>
    </row>
    <row r="741" spans="1:21" ht="14.4" customHeight="1" x14ac:dyDescent="0.3">
      <c r="A741" s="831">
        <v>50</v>
      </c>
      <c r="B741" s="832" t="s">
        <v>1928</v>
      </c>
      <c r="C741" s="832" t="s">
        <v>1933</v>
      </c>
      <c r="D741" s="833" t="s">
        <v>2996</v>
      </c>
      <c r="E741" s="834" t="s">
        <v>1951</v>
      </c>
      <c r="F741" s="832" t="s">
        <v>1929</v>
      </c>
      <c r="G741" s="832" t="s">
        <v>1053</v>
      </c>
      <c r="H741" s="832" t="s">
        <v>624</v>
      </c>
      <c r="I741" s="832" t="s">
        <v>1536</v>
      </c>
      <c r="J741" s="832" t="s">
        <v>1537</v>
      </c>
      <c r="K741" s="832" t="s">
        <v>1538</v>
      </c>
      <c r="L741" s="835">
        <v>120.61</v>
      </c>
      <c r="M741" s="835">
        <v>361.83</v>
      </c>
      <c r="N741" s="832">
        <v>3</v>
      </c>
      <c r="O741" s="836">
        <v>2</v>
      </c>
      <c r="P741" s="835">
        <v>241.22</v>
      </c>
      <c r="Q741" s="837">
        <v>0.66666666666666674</v>
      </c>
      <c r="R741" s="832">
        <v>2</v>
      </c>
      <c r="S741" s="837">
        <v>0.66666666666666663</v>
      </c>
      <c r="T741" s="836">
        <v>1</v>
      </c>
      <c r="U741" s="838">
        <v>0.5</v>
      </c>
    </row>
    <row r="742" spans="1:21" ht="14.4" customHeight="1" x14ac:dyDescent="0.3">
      <c r="A742" s="831">
        <v>50</v>
      </c>
      <c r="B742" s="832" t="s">
        <v>1928</v>
      </c>
      <c r="C742" s="832" t="s">
        <v>1933</v>
      </c>
      <c r="D742" s="833" t="s">
        <v>2996</v>
      </c>
      <c r="E742" s="834" t="s">
        <v>1951</v>
      </c>
      <c r="F742" s="832" t="s">
        <v>1929</v>
      </c>
      <c r="G742" s="832" t="s">
        <v>1053</v>
      </c>
      <c r="H742" s="832" t="s">
        <v>587</v>
      </c>
      <c r="I742" s="832" t="s">
        <v>1539</v>
      </c>
      <c r="J742" s="832" t="s">
        <v>1537</v>
      </c>
      <c r="K742" s="832" t="s">
        <v>1540</v>
      </c>
      <c r="L742" s="835">
        <v>184.74</v>
      </c>
      <c r="M742" s="835">
        <v>369.48</v>
      </c>
      <c r="N742" s="832">
        <v>2</v>
      </c>
      <c r="O742" s="836">
        <v>1</v>
      </c>
      <c r="P742" s="835">
        <v>184.74</v>
      </c>
      <c r="Q742" s="837">
        <v>0.5</v>
      </c>
      <c r="R742" s="832">
        <v>1</v>
      </c>
      <c r="S742" s="837">
        <v>0.5</v>
      </c>
      <c r="T742" s="836">
        <v>0.5</v>
      </c>
      <c r="U742" s="838">
        <v>0.5</v>
      </c>
    </row>
    <row r="743" spans="1:21" ht="14.4" customHeight="1" x14ac:dyDescent="0.3">
      <c r="A743" s="831">
        <v>50</v>
      </c>
      <c r="B743" s="832" t="s">
        <v>1928</v>
      </c>
      <c r="C743" s="832" t="s">
        <v>1933</v>
      </c>
      <c r="D743" s="833" t="s">
        <v>2996</v>
      </c>
      <c r="E743" s="834" t="s">
        <v>1951</v>
      </c>
      <c r="F743" s="832" t="s">
        <v>1929</v>
      </c>
      <c r="G743" s="832" t="s">
        <v>1975</v>
      </c>
      <c r="H743" s="832" t="s">
        <v>624</v>
      </c>
      <c r="I743" s="832" t="s">
        <v>1563</v>
      </c>
      <c r="J743" s="832" t="s">
        <v>1564</v>
      </c>
      <c r="K743" s="832" t="s">
        <v>1565</v>
      </c>
      <c r="L743" s="835">
        <v>2669.75</v>
      </c>
      <c r="M743" s="835">
        <v>5339.5</v>
      </c>
      <c r="N743" s="832">
        <v>2</v>
      </c>
      <c r="O743" s="836">
        <v>1.5</v>
      </c>
      <c r="P743" s="835">
        <v>5339.5</v>
      </c>
      <c r="Q743" s="837">
        <v>1</v>
      </c>
      <c r="R743" s="832">
        <v>2</v>
      </c>
      <c r="S743" s="837">
        <v>1</v>
      </c>
      <c r="T743" s="836">
        <v>1.5</v>
      </c>
      <c r="U743" s="838">
        <v>1</v>
      </c>
    </row>
    <row r="744" spans="1:21" ht="14.4" customHeight="1" x14ac:dyDescent="0.3">
      <c r="A744" s="831">
        <v>50</v>
      </c>
      <c r="B744" s="832" t="s">
        <v>1928</v>
      </c>
      <c r="C744" s="832" t="s">
        <v>1933</v>
      </c>
      <c r="D744" s="833" t="s">
        <v>2996</v>
      </c>
      <c r="E744" s="834" t="s">
        <v>1951</v>
      </c>
      <c r="F744" s="832" t="s">
        <v>1929</v>
      </c>
      <c r="G744" s="832" t="s">
        <v>2111</v>
      </c>
      <c r="H744" s="832" t="s">
        <v>624</v>
      </c>
      <c r="I744" s="832" t="s">
        <v>2112</v>
      </c>
      <c r="J744" s="832" t="s">
        <v>1656</v>
      </c>
      <c r="K744" s="832" t="s">
        <v>2113</v>
      </c>
      <c r="L744" s="835">
        <v>654.95000000000005</v>
      </c>
      <c r="M744" s="835">
        <v>1309.9000000000001</v>
      </c>
      <c r="N744" s="832">
        <v>2</v>
      </c>
      <c r="O744" s="836">
        <v>1</v>
      </c>
      <c r="P744" s="835">
        <v>1309.9000000000001</v>
      </c>
      <c r="Q744" s="837">
        <v>1</v>
      </c>
      <c r="R744" s="832">
        <v>2</v>
      </c>
      <c r="S744" s="837">
        <v>1</v>
      </c>
      <c r="T744" s="836">
        <v>1</v>
      </c>
      <c r="U744" s="838">
        <v>1</v>
      </c>
    </row>
    <row r="745" spans="1:21" ht="14.4" customHeight="1" x14ac:dyDescent="0.3">
      <c r="A745" s="831">
        <v>50</v>
      </c>
      <c r="B745" s="832" t="s">
        <v>1928</v>
      </c>
      <c r="C745" s="832" t="s">
        <v>1933</v>
      </c>
      <c r="D745" s="833" t="s">
        <v>2996</v>
      </c>
      <c r="E745" s="834" t="s">
        <v>1951</v>
      </c>
      <c r="F745" s="832" t="s">
        <v>1929</v>
      </c>
      <c r="G745" s="832" t="s">
        <v>2111</v>
      </c>
      <c r="H745" s="832" t="s">
        <v>624</v>
      </c>
      <c r="I745" s="832" t="s">
        <v>2882</v>
      </c>
      <c r="J745" s="832" t="s">
        <v>1656</v>
      </c>
      <c r="K745" s="832" t="s">
        <v>2883</v>
      </c>
      <c r="L745" s="835">
        <v>544.38</v>
      </c>
      <c r="M745" s="835">
        <v>1633.1399999999999</v>
      </c>
      <c r="N745" s="832">
        <v>3</v>
      </c>
      <c r="O745" s="836">
        <v>2.5</v>
      </c>
      <c r="P745" s="835">
        <v>544.38</v>
      </c>
      <c r="Q745" s="837">
        <v>0.33333333333333337</v>
      </c>
      <c r="R745" s="832">
        <v>1</v>
      </c>
      <c r="S745" s="837">
        <v>0.33333333333333331</v>
      </c>
      <c r="T745" s="836">
        <v>0.5</v>
      </c>
      <c r="U745" s="838">
        <v>0.2</v>
      </c>
    </row>
    <row r="746" spans="1:21" ht="14.4" customHeight="1" x14ac:dyDescent="0.3">
      <c r="A746" s="831">
        <v>50</v>
      </c>
      <c r="B746" s="832" t="s">
        <v>1928</v>
      </c>
      <c r="C746" s="832" t="s">
        <v>1933</v>
      </c>
      <c r="D746" s="833" t="s">
        <v>2996</v>
      </c>
      <c r="E746" s="834" t="s">
        <v>1951</v>
      </c>
      <c r="F746" s="832" t="s">
        <v>1929</v>
      </c>
      <c r="G746" s="832" t="s">
        <v>2756</v>
      </c>
      <c r="H746" s="832" t="s">
        <v>587</v>
      </c>
      <c r="I746" s="832" t="s">
        <v>2884</v>
      </c>
      <c r="J746" s="832" t="s">
        <v>2758</v>
      </c>
      <c r="K746" s="832" t="s">
        <v>2885</v>
      </c>
      <c r="L746" s="835">
        <v>299.83999999999997</v>
      </c>
      <c r="M746" s="835">
        <v>299.83999999999997</v>
      </c>
      <c r="N746" s="832">
        <v>1</v>
      </c>
      <c r="O746" s="836">
        <v>0.5</v>
      </c>
      <c r="P746" s="835"/>
      <c r="Q746" s="837">
        <v>0</v>
      </c>
      <c r="R746" s="832"/>
      <c r="S746" s="837">
        <v>0</v>
      </c>
      <c r="T746" s="836"/>
      <c r="U746" s="838">
        <v>0</v>
      </c>
    </row>
    <row r="747" spans="1:21" ht="14.4" customHeight="1" x14ac:dyDescent="0.3">
      <c r="A747" s="831">
        <v>50</v>
      </c>
      <c r="B747" s="832" t="s">
        <v>1928</v>
      </c>
      <c r="C747" s="832" t="s">
        <v>1933</v>
      </c>
      <c r="D747" s="833" t="s">
        <v>2996</v>
      </c>
      <c r="E747" s="834" t="s">
        <v>1951</v>
      </c>
      <c r="F747" s="832" t="s">
        <v>1929</v>
      </c>
      <c r="G747" s="832" t="s">
        <v>2264</v>
      </c>
      <c r="H747" s="832" t="s">
        <v>587</v>
      </c>
      <c r="I747" s="832" t="s">
        <v>2265</v>
      </c>
      <c r="J747" s="832" t="s">
        <v>2266</v>
      </c>
      <c r="K747" s="832" t="s">
        <v>2267</v>
      </c>
      <c r="L747" s="835">
        <v>83.38</v>
      </c>
      <c r="M747" s="835">
        <v>250.14</v>
      </c>
      <c r="N747" s="832">
        <v>3</v>
      </c>
      <c r="O747" s="836">
        <v>0.5</v>
      </c>
      <c r="P747" s="835">
        <v>250.14</v>
      </c>
      <c r="Q747" s="837">
        <v>1</v>
      </c>
      <c r="R747" s="832">
        <v>3</v>
      </c>
      <c r="S747" s="837">
        <v>1</v>
      </c>
      <c r="T747" s="836">
        <v>0.5</v>
      </c>
      <c r="U747" s="838">
        <v>1</v>
      </c>
    </row>
    <row r="748" spans="1:21" ht="14.4" customHeight="1" x14ac:dyDescent="0.3">
      <c r="A748" s="831">
        <v>50</v>
      </c>
      <c r="B748" s="832" t="s">
        <v>1928</v>
      </c>
      <c r="C748" s="832" t="s">
        <v>1933</v>
      </c>
      <c r="D748" s="833" t="s">
        <v>2996</v>
      </c>
      <c r="E748" s="834" t="s">
        <v>1951</v>
      </c>
      <c r="F748" s="832" t="s">
        <v>1929</v>
      </c>
      <c r="G748" s="832" t="s">
        <v>2065</v>
      </c>
      <c r="H748" s="832" t="s">
        <v>624</v>
      </c>
      <c r="I748" s="832" t="s">
        <v>1709</v>
      </c>
      <c r="J748" s="832" t="s">
        <v>1089</v>
      </c>
      <c r="K748" s="832" t="s">
        <v>1710</v>
      </c>
      <c r="L748" s="835">
        <v>154.36000000000001</v>
      </c>
      <c r="M748" s="835">
        <v>154.36000000000001</v>
      </c>
      <c r="N748" s="832">
        <v>1</v>
      </c>
      <c r="O748" s="836">
        <v>1</v>
      </c>
      <c r="P748" s="835">
        <v>154.36000000000001</v>
      </c>
      <c r="Q748" s="837">
        <v>1</v>
      </c>
      <c r="R748" s="832">
        <v>1</v>
      </c>
      <c r="S748" s="837">
        <v>1</v>
      </c>
      <c r="T748" s="836">
        <v>1</v>
      </c>
      <c r="U748" s="838">
        <v>1</v>
      </c>
    </row>
    <row r="749" spans="1:21" ht="14.4" customHeight="1" x14ac:dyDescent="0.3">
      <c r="A749" s="831">
        <v>50</v>
      </c>
      <c r="B749" s="832" t="s">
        <v>1928</v>
      </c>
      <c r="C749" s="832" t="s">
        <v>1933</v>
      </c>
      <c r="D749" s="833" t="s">
        <v>2996</v>
      </c>
      <c r="E749" s="834" t="s">
        <v>1951</v>
      </c>
      <c r="F749" s="832" t="s">
        <v>1929</v>
      </c>
      <c r="G749" s="832" t="s">
        <v>2065</v>
      </c>
      <c r="H749" s="832" t="s">
        <v>624</v>
      </c>
      <c r="I749" s="832" t="s">
        <v>2886</v>
      </c>
      <c r="J749" s="832" t="s">
        <v>2887</v>
      </c>
      <c r="K749" s="832" t="s">
        <v>2888</v>
      </c>
      <c r="L749" s="835">
        <v>66.08</v>
      </c>
      <c r="M749" s="835">
        <v>66.08</v>
      </c>
      <c r="N749" s="832">
        <v>1</v>
      </c>
      <c r="O749" s="836">
        <v>1</v>
      </c>
      <c r="P749" s="835"/>
      <c r="Q749" s="837">
        <v>0</v>
      </c>
      <c r="R749" s="832"/>
      <c r="S749" s="837">
        <v>0</v>
      </c>
      <c r="T749" s="836"/>
      <c r="U749" s="838">
        <v>0</v>
      </c>
    </row>
    <row r="750" spans="1:21" ht="14.4" customHeight="1" x14ac:dyDescent="0.3">
      <c r="A750" s="831">
        <v>50</v>
      </c>
      <c r="B750" s="832" t="s">
        <v>1928</v>
      </c>
      <c r="C750" s="832" t="s">
        <v>1933</v>
      </c>
      <c r="D750" s="833" t="s">
        <v>2996</v>
      </c>
      <c r="E750" s="834" t="s">
        <v>1951</v>
      </c>
      <c r="F750" s="832" t="s">
        <v>1929</v>
      </c>
      <c r="G750" s="832" t="s">
        <v>2065</v>
      </c>
      <c r="H750" s="832" t="s">
        <v>624</v>
      </c>
      <c r="I750" s="832" t="s">
        <v>2889</v>
      </c>
      <c r="J750" s="832" t="s">
        <v>2890</v>
      </c>
      <c r="K750" s="832" t="s">
        <v>2891</v>
      </c>
      <c r="L750" s="835">
        <v>75.73</v>
      </c>
      <c r="M750" s="835">
        <v>75.73</v>
      </c>
      <c r="N750" s="832">
        <v>1</v>
      </c>
      <c r="O750" s="836">
        <v>1</v>
      </c>
      <c r="P750" s="835"/>
      <c r="Q750" s="837">
        <v>0</v>
      </c>
      <c r="R750" s="832"/>
      <c r="S750" s="837">
        <v>0</v>
      </c>
      <c r="T750" s="836"/>
      <c r="U750" s="838">
        <v>0</v>
      </c>
    </row>
    <row r="751" spans="1:21" ht="14.4" customHeight="1" x14ac:dyDescent="0.3">
      <c r="A751" s="831">
        <v>50</v>
      </c>
      <c r="B751" s="832" t="s">
        <v>1928</v>
      </c>
      <c r="C751" s="832" t="s">
        <v>1933</v>
      </c>
      <c r="D751" s="833" t="s">
        <v>2996</v>
      </c>
      <c r="E751" s="834" t="s">
        <v>1951</v>
      </c>
      <c r="F751" s="832" t="s">
        <v>1929</v>
      </c>
      <c r="G751" s="832" t="s">
        <v>2065</v>
      </c>
      <c r="H751" s="832" t="s">
        <v>587</v>
      </c>
      <c r="I751" s="832" t="s">
        <v>2892</v>
      </c>
      <c r="J751" s="832" t="s">
        <v>1089</v>
      </c>
      <c r="K751" s="832" t="s">
        <v>1710</v>
      </c>
      <c r="L751" s="835">
        <v>154.36000000000001</v>
      </c>
      <c r="M751" s="835">
        <v>308.72000000000003</v>
      </c>
      <c r="N751" s="832">
        <v>2</v>
      </c>
      <c r="O751" s="836">
        <v>1</v>
      </c>
      <c r="P751" s="835"/>
      <c r="Q751" s="837">
        <v>0</v>
      </c>
      <c r="R751" s="832"/>
      <c r="S751" s="837">
        <v>0</v>
      </c>
      <c r="T751" s="836"/>
      <c r="U751" s="838">
        <v>0</v>
      </c>
    </row>
    <row r="752" spans="1:21" ht="14.4" customHeight="1" x14ac:dyDescent="0.3">
      <c r="A752" s="831">
        <v>50</v>
      </c>
      <c r="B752" s="832" t="s">
        <v>1928</v>
      </c>
      <c r="C752" s="832" t="s">
        <v>1933</v>
      </c>
      <c r="D752" s="833" t="s">
        <v>2996</v>
      </c>
      <c r="E752" s="834" t="s">
        <v>1951</v>
      </c>
      <c r="F752" s="832" t="s">
        <v>1929</v>
      </c>
      <c r="G752" s="832" t="s">
        <v>2268</v>
      </c>
      <c r="H752" s="832" t="s">
        <v>624</v>
      </c>
      <c r="I752" s="832" t="s">
        <v>1705</v>
      </c>
      <c r="J752" s="832" t="s">
        <v>1700</v>
      </c>
      <c r="K752" s="832" t="s">
        <v>1704</v>
      </c>
      <c r="L752" s="835">
        <v>49.08</v>
      </c>
      <c r="M752" s="835">
        <v>49.08</v>
      </c>
      <c r="N752" s="832">
        <v>1</v>
      </c>
      <c r="O752" s="836">
        <v>0.5</v>
      </c>
      <c r="P752" s="835">
        <v>49.08</v>
      </c>
      <c r="Q752" s="837">
        <v>1</v>
      </c>
      <c r="R752" s="832">
        <v>1</v>
      </c>
      <c r="S752" s="837">
        <v>1</v>
      </c>
      <c r="T752" s="836">
        <v>0.5</v>
      </c>
      <c r="U752" s="838">
        <v>1</v>
      </c>
    </row>
    <row r="753" spans="1:21" ht="14.4" customHeight="1" x14ac:dyDescent="0.3">
      <c r="A753" s="831">
        <v>50</v>
      </c>
      <c r="B753" s="832" t="s">
        <v>1928</v>
      </c>
      <c r="C753" s="832" t="s">
        <v>1933</v>
      </c>
      <c r="D753" s="833" t="s">
        <v>2996</v>
      </c>
      <c r="E753" s="834" t="s">
        <v>1951</v>
      </c>
      <c r="F753" s="832" t="s">
        <v>1929</v>
      </c>
      <c r="G753" s="832" t="s">
        <v>2268</v>
      </c>
      <c r="H753" s="832" t="s">
        <v>624</v>
      </c>
      <c r="I753" s="832" t="s">
        <v>1702</v>
      </c>
      <c r="J753" s="832" t="s">
        <v>1703</v>
      </c>
      <c r="K753" s="832" t="s">
        <v>1704</v>
      </c>
      <c r="L753" s="835">
        <v>49.08</v>
      </c>
      <c r="M753" s="835">
        <v>49.08</v>
      </c>
      <c r="N753" s="832">
        <v>1</v>
      </c>
      <c r="O753" s="836">
        <v>0.5</v>
      </c>
      <c r="P753" s="835"/>
      <c r="Q753" s="837">
        <v>0</v>
      </c>
      <c r="R753" s="832"/>
      <c r="S753" s="837">
        <v>0</v>
      </c>
      <c r="T753" s="836"/>
      <c r="U753" s="838">
        <v>0</v>
      </c>
    </row>
    <row r="754" spans="1:21" ht="14.4" customHeight="1" x14ac:dyDescent="0.3">
      <c r="A754" s="831">
        <v>50</v>
      </c>
      <c r="B754" s="832" t="s">
        <v>1928</v>
      </c>
      <c r="C754" s="832" t="s">
        <v>1933</v>
      </c>
      <c r="D754" s="833" t="s">
        <v>2996</v>
      </c>
      <c r="E754" s="834" t="s">
        <v>1951</v>
      </c>
      <c r="F754" s="832" t="s">
        <v>1930</v>
      </c>
      <c r="G754" s="832" t="s">
        <v>2271</v>
      </c>
      <c r="H754" s="832" t="s">
        <v>587</v>
      </c>
      <c r="I754" s="832" t="s">
        <v>2272</v>
      </c>
      <c r="J754" s="832" t="s">
        <v>2273</v>
      </c>
      <c r="K754" s="832" t="s">
        <v>2274</v>
      </c>
      <c r="L754" s="835">
        <v>25</v>
      </c>
      <c r="M754" s="835">
        <v>800</v>
      </c>
      <c r="N754" s="832">
        <v>32</v>
      </c>
      <c r="O754" s="836">
        <v>8</v>
      </c>
      <c r="P754" s="835">
        <v>700</v>
      </c>
      <c r="Q754" s="837">
        <v>0.875</v>
      </c>
      <c r="R754" s="832">
        <v>28</v>
      </c>
      <c r="S754" s="837">
        <v>0.875</v>
      </c>
      <c r="T754" s="836">
        <v>7</v>
      </c>
      <c r="U754" s="838">
        <v>0.875</v>
      </c>
    </row>
    <row r="755" spans="1:21" ht="14.4" customHeight="1" x14ac:dyDescent="0.3">
      <c r="A755" s="831">
        <v>50</v>
      </c>
      <c r="B755" s="832" t="s">
        <v>1928</v>
      </c>
      <c r="C755" s="832" t="s">
        <v>1933</v>
      </c>
      <c r="D755" s="833" t="s">
        <v>2996</v>
      </c>
      <c r="E755" s="834" t="s">
        <v>1951</v>
      </c>
      <c r="F755" s="832" t="s">
        <v>1930</v>
      </c>
      <c r="G755" s="832" t="s">
        <v>2271</v>
      </c>
      <c r="H755" s="832" t="s">
        <v>587</v>
      </c>
      <c r="I755" s="832" t="s">
        <v>2275</v>
      </c>
      <c r="J755" s="832" t="s">
        <v>2273</v>
      </c>
      <c r="K755" s="832" t="s">
        <v>2276</v>
      </c>
      <c r="L755" s="835">
        <v>30</v>
      </c>
      <c r="M755" s="835">
        <v>1080</v>
      </c>
      <c r="N755" s="832">
        <v>36</v>
      </c>
      <c r="O755" s="836">
        <v>9</v>
      </c>
      <c r="P755" s="835">
        <v>960</v>
      </c>
      <c r="Q755" s="837">
        <v>0.88888888888888884</v>
      </c>
      <c r="R755" s="832">
        <v>32</v>
      </c>
      <c r="S755" s="837">
        <v>0.88888888888888884</v>
      </c>
      <c r="T755" s="836">
        <v>8</v>
      </c>
      <c r="U755" s="838">
        <v>0.88888888888888884</v>
      </c>
    </row>
    <row r="756" spans="1:21" ht="14.4" customHeight="1" x14ac:dyDescent="0.3">
      <c r="A756" s="831">
        <v>50</v>
      </c>
      <c r="B756" s="832" t="s">
        <v>1928</v>
      </c>
      <c r="C756" s="832" t="s">
        <v>1933</v>
      </c>
      <c r="D756" s="833" t="s">
        <v>2996</v>
      </c>
      <c r="E756" s="834" t="s">
        <v>1951</v>
      </c>
      <c r="F756" s="832" t="s">
        <v>1930</v>
      </c>
      <c r="G756" s="832" t="s">
        <v>2271</v>
      </c>
      <c r="H756" s="832" t="s">
        <v>587</v>
      </c>
      <c r="I756" s="832" t="s">
        <v>2893</v>
      </c>
      <c r="J756" s="832" t="s">
        <v>2273</v>
      </c>
      <c r="K756" s="832" t="s">
        <v>2894</v>
      </c>
      <c r="L756" s="835">
        <v>15</v>
      </c>
      <c r="M756" s="835">
        <v>60</v>
      </c>
      <c r="N756" s="832">
        <v>4</v>
      </c>
      <c r="O756" s="836">
        <v>1</v>
      </c>
      <c r="P756" s="835">
        <v>60</v>
      </c>
      <c r="Q756" s="837">
        <v>1</v>
      </c>
      <c r="R756" s="832">
        <v>4</v>
      </c>
      <c r="S756" s="837">
        <v>1</v>
      </c>
      <c r="T756" s="836">
        <v>1</v>
      </c>
      <c r="U756" s="838">
        <v>1</v>
      </c>
    </row>
    <row r="757" spans="1:21" ht="14.4" customHeight="1" x14ac:dyDescent="0.3">
      <c r="A757" s="831">
        <v>50</v>
      </c>
      <c r="B757" s="832" t="s">
        <v>1928</v>
      </c>
      <c r="C757" s="832" t="s">
        <v>1933</v>
      </c>
      <c r="D757" s="833" t="s">
        <v>2996</v>
      </c>
      <c r="E757" s="834" t="s">
        <v>1951</v>
      </c>
      <c r="F757" s="832" t="s">
        <v>1930</v>
      </c>
      <c r="G757" s="832" t="s">
        <v>2277</v>
      </c>
      <c r="H757" s="832" t="s">
        <v>587</v>
      </c>
      <c r="I757" s="832" t="s">
        <v>2278</v>
      </c>
      <c r="J757" s="832" t="s">
        <v>2279</v>
      </c>
      <c r="K757" s="832" t="s">
        <v>2280</v>
      </c>
      <c r="L757" s="835">
        <v>378.48</v>
      </c>
      <c r="M757" s="835">
        <v>1892.4</v>
      </c>
      <c r="N757" s="832">
        <v>5</v>
      </c>
      <c r="O757" s="836">
        <v>5</v>
      </c>
      <c r="P757" s="835">
        <v>1892.4</v>
      </c>
      <c r="Q757" s="837">
        <v>1</v>
      </c>
      <c r="R757" s="832">
        <v>5</v>
      </c>
      <c r="S757" s="837">
        <v>1</v>
      </c>
      <c r="T757" s="836">
        <v>5</v>
      </c>
      <c r="U757" s="838">
        <v>1</v>
      </c>
    </row>
    <row r="758" spans="1:21" ht="14.4" customHeight="1" x14ac:dyDescent="0.3">
      <c r="A758" s="831">
        <v>50</v>
      </c>
      <c r="B758" s="832" t="s">
        <v>1928</v>
      </c>
      <c r="C758" s="832" t="s">
        <v>1933</v>
      </c>
      <c r="D758" s="833" t="s">
        <v>2996</v>
      </c>
      <c r="E758" s="834" t="s">
        <v>1951</v>
      </c>
      <c r="F758" s="832" t="s">
        <v>1930</v>
      </c>
      <c r="G758" s="832" t="s">
        <v>2277</v>
      </c>
      <c r="H758" s="832" t="s">
        <v>587</v>
      </c>
      <c r="I758" s="832" t="s">
        <v>2281</v>
      </c>
      <c r="J758" s="832" t="s">
        <v>2282</v>
      </c>
      <c r="K758" s="832" t="s">
        <v>2283</v>
      </c>
      <c r="L758" s="835">
        <v>378.48</v>
      </c>
      <c r="M758" s="835">
        <v>3027.84</v>
      </c>
      <c r="N758" s="832">
        <v>8</v>
      </c>
      <c r="O758" s="836">
        <v>8</v>
      </c>
      <c r="P758" s="835">
        <v>2649.36</v>
      </c>
      <c r="Q758" s="837">
        <v>0.875</v>
      </c>
      <c r="R758" s="832">
        <v>7</v>
      </c>
      <c r="S758" s="837">
        <v>0.875</v>
      </c>
      <c r="T758" s="836">
        <v>7</v>
      </c>
      <c r="U758" s="838">
        <v>0.875</v>
      </c>
    </row>
    <row r="759" spans="1:21" ht="14.4" customHeight="1" x14ac:dyDescent="0.3">
      <c r="A759" s="831">
        <v>50</v>
      </c>
      <c r="B759" s="832" t="s">
        <v>1928</v>
      </c>
      <c r="C759" s="832" t="s">
        <v>1933</v>
      </c>
      <c r="D759" s="833" t="s">
        <v>2996</v>
      </c>
      <c r="E759" s="834" t="s">
        <v>1952</v>
      </c>
      <c r="F759" s="832" t="s">
        <v>1929</v>
      </c>
      <c r="G759" s="832" t="s">
        <v>1954</v>
      </c>
      <c r="H759" s="832" t="s">
        <v>587</v>
      </c>
      <c r="I759" s="832" t="s">
        <v>2895</v>
      </c>
      <c r="J759" s="832" t="s">
        <v>2896</v>
      </c>
      <c r="K759" s="832" t="s">
        <v>1681</v>
      </c>
      <c r="L759" s="835">
        <v>430.05</v>
      </c>
      <c r="M759" s="835">
        <v>430.05</v>
      </c>
      <c r="N759" s="832">
        <v>1</v>
      </c>
      <c r="O759" s="836">
        <v>1</v>
      </c>
      <c r="P759" s="835"/>
      <c r="Q759" s="837">
        <v>0</v>
      </c>
      <c r="R759" s="832"/>
      <c r="S759" s="837">
        <v>0</v>
      </c>
      <c r="T759" s="836"/>
      <c r="U759" s="838">
        <v>0</v>
      </c>
    </row>
    <row r="760" spans="1:21" ht="14.4" customHeight="1" x14ac:dyDescent="0.3">
      <c r="A760" s="831">
        <v>50</v>
      </c>
      <c r="B760" s="832" t="s">
        <v>1928</v>
      </c>
      <c r="C760" s="832" t="s">
        <v>1933</v>
      </c>
      <c r="D760" s="833" t="s">
        <v>2996</v>
      </c>
      <c r="E760" s="834" t="s">
        <v>1952</v>
      </c>
      <c r="F760" s="832" t="s">
        <v>1929</v>
      </c>
      <c r="G760" s="832" t="s">
        <v>2119</v>
      </c>
      <c r="H760" s="832" t="s">
        <v>587</v>
      </c>
      <c r="I760" s="832" t="s">
        <v>2897</v>
      </c>
      <c r="J760" s="832" t="s">
        <v>2898</v>
      </c>
      <c r="K760" s="832" t="s">
        <v>2525</v>
      </c>
      <c r="L760" s="835">
        <v>119.7</v>
      </c>
      <c r="M760" s="835">
        <v>239.4</v>
      </c>
      <c r="N760" s="832">
        <v>2</v>
      </c>
      <c r="O760" s="836">
        <v>1</v>
      </c>
      <c r="P760" s="835">
        <v>239.4</v>
      </c>
      <c r="Q760" s="837">
        <v>1</v>
      </c>
      <c r="R760" s="832">
        <v>2</v>
      </c>
      <c r="S760" s="837">
        <v>1</v>
      </c>
      <c r="T760" s="836">
        <v>1</v>
      </c>
      <c r="U760" s="838">
        <v>1</v>
      </c>
    </row>
    <row r="761" spans="1:21" ht="14.4" customHeight="1" x14ac:dyDescent="0.3">
      <c r="A761" s="831">
        <v>50</v>
      </c>
      <c r="B761" s="832" t="s">
        <v>1928</v>
      </c>
      <c r="C761" s="832" t="s">
        <v>1933</v>
      </c>
      <c r="D761" s="833" t="s">
        <v>2996</v>
      </c>
      <c r="E761" s="834" t="s">
        <v>1952</v>
      </c>
      <c r="F761" s="832" t="s">
        <v>1929</v>
      </c>
      <c r="G761" s="832" t="s">
        <v>2899</v>
      </c>
      <c r="H761" s="832" t="s">
        <v>587</v>
      </c>
      <c r="I761" s="832" t="s">
        <v>2900</v>
      </c>
      <c r="J761" s="832" t="s">
        <v>2901</v>
      </c>
      <c r="K761" s="832" t="s">
        <v>2902</v>
      </c>
      <c r="L761" s="835">
        <v>103.8</v>
      </c>
      <c r="M761" s="835">
        <v>311.39999999999998</v>
      </c>
      <c r="N761" s="832">
        <v>3</v>
      </c>
      <c r="O761" s="836">
        <v>1</v>
      </c>
      <c r="P761" s="835">
        <v>311.39999999999998</v>
      </c>
      <c r="Q761" s="837">
        <v>1</v>
      </c>
      <c r="R761" s="832">
        <v>3</v>
      </c>
      <c r="S761" s="837">
        <v>1</v>
      </c>
      <c r="T761" s="836">
        <v>1</v>
      </c>
      <c r="U761" s="838">
        <v>1</v>
      </c>
    </row>
    <row r="762" spans="1:21" ht="14.4" customHeight="1" x14ac:dyDescent="0.3">
      <c r="A762" s="831">
        <v>50</v>
      </c>
      <c r="B762" s="832" t="s">
        <v>1928</v>
      </c>
      <c r="C762" s="832" t="s">
        <v>1933</v>
      </c>
      <c r="D762" s="833" t="s">
        <v>2996</v>
      </c>
      <c r="E762" s="834" t="s">
        <v>1952</v>
      </c>
      <c r="F762" s="832" t="s">
        <v>1929</v>
      </c>
      <c r="G762" s="832" t="s">
        <v>1956</v>
      </c>
      <c r="H762" s="832" t="s">
        <v>624</v>
      </c>
      <c r="I762" s="832" t="s">
        <v>2068</v>
      </c>
      <c r="J762" s="832" t="s">
        <v>680</v>
      </c>
      <c r="K762" s="832" t="s">
        <v>2069</v>
      </c>
      <c r="L762" s="835">
        <v>17.559999999999999</v>
      </c>
      <c r="M762" s="835">
        <v>17.559999999999999</v>
      </c>
      <c r="N762" s="832">
        <v>1</v>
      </c>
      <c r="O762" s="836">
        <v>1</v>
      </c>
      <c r="P762" s="835">
        <v>17.559999999999999</v>
      </c>
      <c r="Q762" s="837">
        <v>1</v>
      </c>
      <c r="R762" s="832">
        <v>1</v>
      </c>
      <c r="S762" s="837">
        <v>1</v>
      </c>
      <c r="T762" s="836">
        <v>1</v>
      </c>
      <c r="U762" s="838">
        <v>1</v>
      </c>
    </row>
    <row r="763" spans="1:21" ht="14.4" customHeight="1" x14ac:dyDescent="0.3">
      <c r="A763" s="831">
        <v>50</v>
      </c>
      <c r="B763" s="832" t="s">
        <v>1928</v>
      </c>
      <c r="C763" s="832" t="s">
        <v>1933</v>
      </c>
      <c r="D763" s="833" t="s">
        <v>2996</v>
      </c>
      <c r="E763" s="834" t="s">
        <v>1952</v>
      </c>
      <c r="F763" s="832" t="s">
        <v>1929</v>
      </c>
      <c r="G763" s="832" t="s">
        <v>1956</v>
      </c>
      <c r="H763" s="832" t="s">
        <v>587</v>
      </c>
      <c r="I763" s="832" t="s">
        <v>2903</v>
      </c>
      <c r="J763" s="832" t="s">
        <v>2288</v>
      </c>
      <c r="K763" s="832" t="s">
        <v>2904</v>
      </c>
      <c r="L763" s="835">
        <v>58.52</v>
      </c>
      <c r="M763" s="835">
        <v>58.52</v>
      </c>
      <c r="N763" s="832">
        <v>1</v>
      </c>
      <c r="O763" s="836">
        <v>1</v>
      </c>
      <c r="P763" s="835">
        <v>58.52</v>
      </c>
      <c r="Q763" s="837">
        <v>1</v>
      </c>
      <c r="R763" s="832">
        <v>1</v>
      </c>
      <c r="S763" s="837">
        <v>1</v>
      </c>
      <c r="T763" s="836">
        <v>1</v>
      </c>
      <c r="U763" s="838">
        <v>1</v>
      </c>
    </row>
    <row r="764" spans="1:21" ht="14.4" customHeight="1" x14ac:dyDescent="0.3">
      <c r="A764" s="831">
        <v>50</v>
      </c>
      <c r="B764" s="832" t="s">
        <v>1928</v>
      </c>
      <c r="C764" s="832" t="s">
        <v>1933</v>
      </c>
      <c r="D764" s="833" t="s">
        <v>2996</v>
      </c>
      <c r="E764" s="834" t="s">
        <v>1952</v>
      </c>
      <c r="F764" s="832" t="s">
        <v>1929</v>
      </c>
      <c r="G764" s="832" t="s">
        <v>2545</v>
      </c>
      <c r="H764" s="832" t="s">
        <v>624</v>
      </c>
      <c r="I764" s="832" t="s">
        <v>2546</v>
      </c>
      <c r="J764" s="832" t="s">
        <v>705</v>
      </c>
      <c r="K764" s="832" t="s">
        <v>2547</v>
      </c>
      <c r="L764" s="835">
        <v>264</v>
      </c>
      <c r="M764" s="835">
        <v>264</v>
      </c>
      <c r="N764" s="832">
        <v>1</v>
      </c>
      <c r="O764" s="836">
        <v>1</v>
      </c>
      <c r="P764" s="835"/>
      <c r="Q764" s="837">
        <v>0</v>
      </c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50</v>
      </c>
      <c r="B765" s="832" t="s">
        <v>1928</v>
      </c>
      <c r="C765" s="832" t="s">
        <v>1933</v>
      </c>
      <c r="D765" s="833" t="s">
        <v>2996</v>
      </c>
      <c r="E765" s="834" t="s">
        <v>1952</v>
      </c>
      <c r="F765" s="832" t="s">
        <v>1929</v>
      </c>
      <c r="G765" s="832" t="s">
        <v>2007</v>
      </c>
      <c r="H765" s="832" t="s">
        <v>587</v>
      </c>
      <c r="I765" s="832" t="s">
        <v>1844</v>
      </c>
      <c r="J765" s="832" t="s">
        <v>1240</v>
      </c>
      <c r="K765" s="832" t="s">
        <v>1845</v>
      </c>
      <c r="L765" s="835">
        <v>42.51</v>
      </c>
      <c r="M765" s="835">
        <v>85.02</v>
      </c>
      <c r="N765" s="832">
        <v>2</v>
      </c>
      <c r="O765" s="836">
        <v>0.5</v>
      </c>
      <c r="P765" s="835"/>
      <c r="Q765" s="837">
        <v>0</v>
      </c>
      <c r="R765" s="832"/>
      <c r="S765" s="837">
        <v>0</v>
      </c>
      <c r="T765" s="836"/>
      <c r="U765" s="838">
        <v>0</v>
      </c>
    </row>
    <row r="766" spans="1:21" ht="14.4" customHeight="1" x14ac:dyDescent="0.3">
      <c r="A766" s="831">
        <v>50</v>
      </c>
      <c r="B766" s="832" t="s">
        <v>1928</v>
      </c>
      <c r="C766" s="832" t="s">
        <v>1933</v>
      </c>
      <c r="D766" s="833" t="s">
        <v>2996</v>
      </c>
      <c r="E766" s="834" t="s">
        <v>1952</v>
      </c>
      <c r="F766" s="832" t="s">
        <v>1929</v>
      </c>
      <c r="G766" s="832" t="s">
        <v>1982</v>
      </c>
      <c r="H766" s="832" t="s">
        <v>587</v>
      </c>
      <c r="I766" s="832" t="s">
        <v>1983</v>
      </c>
      <c r="J766" s="832" t="s">
        <v>1129</v>
      </c>
      <c r="K766" s="832" t="s">
        <v>1984</v>
      </c>
      <c r="L766" s="835">
        <v>98.75</v>
      </c>
      <c r="M766" s="835">
        <v>197.5</v>
      </c>
      <c r="N766" s="832">
        <v>2</v>
      </c>
      <c r="O766" s="836">
        <v>0.5</v>
      </c>
      <c r="P766" s="835">
        <v>197.5</v>
      </c>
      <c r="Q766" s="837">
        <v>1</v>
      </c>
      <c r="R766" s="832">
        <v>2</v>
      </c>
      <c r="S766" s="837">
        <v>1</v>
      </c>
      <c r="T766" s="836">
        <v>0.5</v>
      </c>
      <c r="U766" s="838">
        <v>1</v>
      </c>
    </row>
    <row r="767" spans="1:21" ht="14.4" customHeight="1" x14ac:dyDescent="0.3">
      <c r="A767" s="831">
        <v>50</v>
      </c>
      <c r="B767" s="832" t="s">
        <v>1928</v>
      </c>
      <c r="C767" s="832" t="s">
        <v>1933</v>
      </c>
      <c r="D767" s="833" t="s">
        <v>2996</v>
      </c>
      <c r="E767" s="834" t="s">
        <v>1952</v>
      </c>
      <c r="F767" s="832" t="s">
        <v>1929</v>
      </c>
      <c r="G767" s="832" t="s">
        <v>1963</v>
      </c>
      <c r="H767" s="832" t="s">
        <v>587</v>
      </c>
      <c r="I767" s="832" t="s">
        <v>2905</v>
      </c>
      <c r="J767" s="832" t="s">
        <v>2103</v>
      </c>
      <c r="K767" s="832" t="s">
        <v>2797</v>
      </c>
      <c r="L767" s="835">
        <v>0</v>
      </c>
      <c r="M767" s="835">
        <v>0</v>
      </c>
      <c r="N767" s="832">
        <v>1</v>
      </c>
      <c r="O767" s="836">
        <v>0.5</v>
      </c>
      <c r="P767" s="835"/>
      <c r="Q767" s="837"/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50</v>
      </c>
      <c r="B768" s="832" t="s">
        <v>1928</v>
      </c>
      <c r="C768" s="832" t="s">
        <v>1933</v>
      </c>
      <c r="D768" s="833" t="s">
        <v>2996</v>
      </c>
      <c r="E768" s="834" t="s">
        <v>1952</v>
      </c>
      <c r="F768" s="832" t="s">
        <v>1929</v>
      </c>
      <c r="G768" s="832" t="s">
        <v>2906</v>
      </c>
      <c r="H768" s="832" t="s">
        <v>624</v>
      </c>
      <c r="I768" s="832" t="s">
        <v>2907</v>
      </c>
      <c r="J768" s="832" t="s">
        <v>1632</v>
      </c>
      <c r="K768" s="832" t="s">
        <v>2908</v>
      </c>
      <c r="L768" s="835">
        <v>103.64</v>
      </c>
      <c r="M768" s="835">
        <v>103.64</v>
      </c>
      <c r="N768" s="832">
        <v>1</v>
      </c>
      <c r="O768" s="836">
        <v>1</v>
      </c>
      <c r="P768" s="835">
        <v>103.64</v>
      </c>
      <c r="Q768" s="837">
        <v>1</v>
      </c>
      <c r="R768" s="832">
        <v>1</v>
      </c>
      <c r="S768" s="837">
        <v>1</v>
      </c>
      <c r="T768" s="836">
        <v>1</v>
      </c>
      <c r="U768" s="838">
        <v>1</v>
      </c>
    </row>
    <row r="769" spans="1:21" ht="14.4" customHeight="1" x14ac:dyDescent="0.3">
      <c r="A769" s="831">
        <v>50</v>
      </c>
      <c r="B769" s="832" t="s">
        <v>1928</v>
      </c>
      <c r="C769" s="832" t="s">
        <v>1933</v>
      </c>
      <c r="D769" s="833" t="s">
        <v>2996</v>
      </c>
      <c r="E769" s="834" t="s">
        <v>1952</v>
      </c>
      <c r="F769" s="832" t="s">
        <v>1929</v>
      </c>
      <c r="G769" s="832" t="s">
        <v>2024</v>
      </c>
      <c r="H769" s="832" t="s">
        <v>587</v>
      </c>
      <c r="I769" s="832" t="s">
        <v>2861</v>
      </c>
      <c r="J769" s="832" t="s">
        <v>2404</v>
      </c>
      <c r="K769" s="832" t="s">
        <v>2862</v>
      </c>
      <c r="L769" s="835">
        <v>86.43</v>
      </c>
      <c r="M769" s="835">
        <v>172.86</v>
      </c>
      <c r="N769" s="832">
        <v>2</v>
      </c>
      <c r="O769" s="836">
        <v>0.5</v>
      </c>
      <c r="P769" s="835">
        <v>172.86</v>
      </c>
      <c r="Q769" s="837">
        <v>1</v>
      </c>
      <c r="R769" s="832">
        <v>2</v>
      </c>
      <c r="S769" s="837">
        <v>1</v>
      </c>
      <c r="T769" s="836">
        <v>0.5</v>
      </c>
      <c r="U769" s="838">
        <v>1</v>
      </c>
    </row>
    <row r="770" spans="1:21" ht="14.4" customHeight="1" x14ac:dyDescent="0.3">
      <c r="A770" s="831">
        <v>50</v>
      </c>
      <c r="B770" s="832" t="s">
        <v>1928</v>
      </c>
      <c r="C770" s="832" t="s">
        <v>1933</v>
      </c>
      <c r="D770" s="833" t="s">
        <v>2996</v>
      </c>
      <c r="E770" s="834" t="s">
        <v>1952</v>
      </c>
      <c r="F770" s="832" t="s">
        <v>1929</v>
      </c>
      <c r="G770" s="832" t="s">
        <v>2026</v>
      </c>
      <c r="H770" s="832" t="s">
        <v>624</v>
      </c>
      <c r="I770" s="832" t="s">
        <v>2909</v>
      </c>
      <c r="J770" s="832" t="s">
        <v>1035</v>
      </c>
      <c r="K770" s="832" t="s">
        <v>1595</v>
      </c>
      <c r="L770" s="835">
        <v>27.5</v>
      </c>
      <c r="M770" s="835">
        <v>27.5</v>
      </c>
      <c r="N770" s="832">
        <v>1</v>
      </c>
      <c r="O770" s="836">
        <v>0.5</v>
      </c>
      <c r="P770" s="835">
        <v>27.5</v>
      </c>
      <c r="Q770" s="837">
        <v>1</v>
      </c>
      <c r="R770" s="832">
        <v>1</v>
      </c>
      <c r="S770" s="837">
        <v>1</v>
      </c>
      <c r="T770" s="836">
        <v>0.5</v>
      </c>
      <c r="U770" s="838">
        <v>1</v>
      </c>
    </row>
    <row r="771" spans="1:21" ht="14.4" customHeight="1" x14ac:dyDescent="0.3">
      <c r="A771" s="831">
        <v>50</v>
      </c>
      <c r="B771" s="832" t="s">
        <v>1928</v>
      </c>
      <c r="C771" s="832" t="s">
        <v>1933</v>
      </c>
      <c r="D771" s="833" t="s">
        <v>2996</v>
      </c>
      <c r="E771" s="834" t="s">
        <v>1952</v>
      </c>
      <c r="F771" s="832" t="s">
        <v>1929</v>
      </c>
      <c r="G771" s="832" t="s">
        <v>2026</v>
      </c>
      <c r="H771" s="832" t="s">
        <v>624</v>
      </c>
      <c r="I771" s="832" t="s">
        <v>1601</v>
      </c>
      <c r="J771" s="832" t="s">
        <v>1602</v>
      </c>
      <c r="K771" s="832" t="s">
        <v>1603</v>
      </c>
      <c r="L771" s="835">
        <v>234.07</v>
      </c>
      <c r="M771" s="835">
        <v>234.07</v>
      </c>
      <c r="N771" s="832">
        <v>1</v>
      </c>
      <c r="O771" s="836">
        <v>0.5</v>
      </c>
      <c r="P771" s="835"/>
      <c r="Q771" s="837">
        <v>0</v>
      </c>
      <c r="R771" s="832"/>
      <c r="S771" s="837">
        <v>0</v>
      </c>
      <c r="T771" s="836"/>
      <c r="U771" s="838">
        <v>0</v>
      </c>
    </row>
    <row r="772" spans="1:21" ht="14.4" customHeight="1" x14ac:dyDescent="0.3">
      <c r="A772" s="831">
        <v>50</v>
      </c>
      <c r="B772" s="832" t="s">
        <v>1928</v>
      </c>
      <c r="C772" s="832" t="s">
        <v>1933</v>
      </c>
      <c r="D772" s="833" t="s">
        <v>2996</v>
      </c>
      <c r="E772" s="834" t="s">
        <v>1952</v>
      </c>
      <c r="F772" s="832" t="s">
        <v>1929</v>
      </c>
      <c r="G772" s="832" t="s">
        <v>2026</v>
      </c>
      <c r="H772" s="832" t="s">
        <v>624</v>
      </c>
      <c r="I772" s="832" t="s">
        <v>2195</v>
      </c>
      <c r="J772" s="832" t="s">
        <v>1597</v>
      </c>
      <c r="K772" s="832" t="s">
        <v>2196</v>
      </c>
      <c r="L772" s="835">
        <v>117.03</v>
      </c>
      <c r="M772" s="835">
        <v>234.06</v>
      </c>
      <c r="N772" s="832">
        <v>2</v>
      </c>
      <c r="O772" s="836">
        <v>2</v>
      </c>
      <c r="P772" s="835">
        <v>117.03</v>
      </c>
      <c r="Q772" s="837">
        <v>0.5</v>
      </c>
      <c r="R772" s="832">
        <v>1</v>
      </c>
      <c r="S772" s="837">
        <v>0.5</v>
      </c>
      <c r="T772" s="836">
        <v>1</v>
      </c>
      <c r="U772" s="838">
        <v>0.5</v>
      </c>
    </row>
    <row r="773" spans="1:21" ht="14.4" customHeight="1" x14ac:dyDescent="0.3">
      <c r="A773" s="831">
        <v>50</v>
      </c>
      <c r="B773" s="832" t="s">
        <v>1928</v>
      </c>
      <c r="C773" s="832" t="s">
        <v>1933</v>
      </c>
      <c r="D773" s="833" t="s">
        <v>2996</v>
      </c>
      <c r="E773" s="834" t="s">
        <v>1952</v>
      </c>
      <c r="F773" s="832" t="s">
        <v>1929</v>
      </c>
      <c r="G773" s="832" t="s">
        <v>2027</v>
      </c>
      <c r="H773" s="832" t="s">
        <v>624</v>
      </c>
      <c r="I773" s="832" t="s">
        <v>2081</v>
      </c>
      <c r="J773" s="832" t="s">
        <v>814</v>
      </c>
      <c r="K773" s="832" t="s">
        <v>1543</v>
      </c>
      <c r="L773" s="835">
        <v>1847.49</v>
      </c>
      <c r="M773" s="835">
        <v>1847.49</v>
      </c>
      <c r="N773" s="832">
        <v>1</v>
      </c>
      <c r="O773" s="836">
        <v>1</v>
      </c>
      <c r="P773" s="835"/>
      <c r="Q773" s="837">
        <v>0</v>
      </c>
      <c r="R773" s="832"/>
      <c r="S773" s="837">
        <v>0</v>
      </c>
      <c r="T773" s="836"/>
      <c r="U773" s="838">
        <v>0</v>
      </c>
    </row>
    <row r="774" spans="1:21" ht="14.4" customHeight="1" x14ac:dyDescent="0.3">
      <c r="A774" s="831">
        <v>50</v>
      </c>
      <c r="B774" s="832" t="s">
        <v>1928</v>
      </c>
      <c r="C774" s="832" t="s">
        <v>1933</v>
      </c>
      <c r="D774" s="833" t="s">
        <v>2996</v>
      </c>
      <c r="E774" s="834" t="s">
        <v>1952</v>
      </c>
      <c r="F774" s="832" t="s">
        <v>1929</v>
      </c>
      <c r="G774" s="832" t="s">
        <v>2910</v>
      </c>
      <c r="H774" s="832" t="s">
        <v>587</v>
      </c>
      <c r="I774" s="832" t="s">
        <v>2911</v>
      </c>
      <c r="J774" s="832" t="s">
        <v>850</v>
      </c>
      <c r="K774" s="832" t="s">
        <v>851</v>
      </c>
      <c r="L774" s="835">
        <v>0</v>
      </c>
      <c r="M774" s="835">
        <v>0</v>
      </c>
      <c r="N774" s="832">
        <v>1</v>
      </c>
      <c r="O774" s="836">
        <v>0.5</v>
      </c>
      <c r="P774" s="835">
        <v>0</v>
      </c>
      <c r="Q774" s="837"/>
      <c r="R774" s="832">
        <v>1</v>
      </c>
      <c r="S774" s="837">
        <v>1</v>
      </c>
      <c r="T774" s="836">
        <v>0.5</v>
      </c>
      <c r="U774" s="838">
        <v>1</v>
      </c>
    </row>
    <row r="775" spans="1:21" ht="14.4" customHeight="1" x14ac:dyDescent="0.3">
      <c r="A775" s="831">
        <v>50</v>
      </c>
      <c r="B775" s="832" t="s">
        <v>1928</v>
      </c>
      <c r="C775" s="832" t="s">
        <v>1933</v>
      </c>
      <c r="D775" s="833" t="s">
        <v>2996</v>
      </c>
      <c r="E775" s="834" t="s">
        <v>1952</v>
      </c>
      <c r="F775" s="832" t="s">
        <v>1929</v>
      </c>
      <c r="G775" s="832" t="s">
        <v>2036</v>
      </c>
      <c r="H775" s="832" t="s">
        <v>624</v>
      </c>
      <c r="I775" s="832" t="s">
        <v>1635</v>
      </c>
      <c r="J775" s="832" t="s">
        <v>952</v>
      </c>
      <c r="K775" s="832" t="s">
        <v>1636</v>
      </c>
      <c r="L775" s="835">
        <v>143.09</v>
      </c>
      <c r="M775" s="835">
        <v>143.09</v>
      </c>
      <c r="N775" s="832">
        <v>1</v>
      </c>
      <c r="O775" s="836">
        <v>1</v>
      </c>
      <c r="P775" s="835"/>
      <c r="Q775" s="837">
        <v>0</v>
      </c>
      <c r="R775" s="832"/>
      <c r="S775" s="837">
        <v>0</v>
      </c>
      <c r="T775" s="836"/>
      <c r="U775" s="838">
        <v>0</v>
      </c>
    </row>
    <row r="776" spans="1:21" ht="14.4" customHeight="1" x14ac:dyDescent="0.3">
      <c r="A776" s="831">
        <v>50</v>
      </c>
      <c r="B776" s="832" t="s">
        <v>1928</v>
      </c>
      <c r="C776" s="832" t="s">
        <v>1933</v>
      </c>
      <c r="D776" s="833" t="s">
        <v>2996</v>
      </c>
      <c r="E776" s="834" t="s">
        <v>1952</v>
      </c>
      <c r="F776" s="832" t="s">
        <v>1929</v>
      </c>
      <c r="G776" s="832" t="s">
        <v>2036</v>
      </c>
      <c r="H776" s="832" t="s">
        <v>624</v>
      </c>
      <c r="I776" s="832" t="s">
        <v>1637</v>
      </c>
      <c r="J776" s="832" t="s">
        <v>957</v>
      </c>
      <c r="K776" s="832" t="s">
        <v>1638</v>
      </c>
      <c r="L776" s="835">
        <v>286.18</v>
      </c>
      <c r="M776" s="835">
        <v>286.18</v>
      </c>
      <c r="N776" s="832">
        <v>1</v>
      </c>
      <c r="O776" s="836">
        <v>0.5</v>
      </c>
      <c r="P776" s="835"/>
      <c r="Q776" s="837">
        <v>0</v>
      </c>
      <c r="R776" s="832"/>
      <c r="S776" s="837">
        <v>0</v>
      </c>
      <c r="T776" s="836"/>
      <c r="U776" s="838">
        <v>0</v>
      </c>
    </row>
    <row r="777" spans="1:21" ht="14.4" customHeight="1" x14ac:dyDescent="0.3">
      <c r="A777" s="831">
        <v>50</v>
      </c>
      <c r="B777" s="832" t="s">
        <v>1928</v>
      </c>
      <c r="C777" s="832" t="s">
        <v>1933</v>
      </c>
      <c r="D777" s="833" t="s">
        <v>2996</v>
      </c>
      <c r="E777" s="834" t="s">
        <v>1952</v>
      </c>
      <c r="F777" s="832" t="s">
        <v>1929</v>
      </c>
      <c r="G777" s="832" t="s">
        <v>2037</v>
      </c>
      <c r="H777" s="832" t="s">
        <v>624</v>
      </c>
      <c r="I777" s="832" t="s">
        <v>1647</v>
      </c>
      <c r="J777" s="832" t="s">
        <v>1648</v>
      </c>
      <c r="K777" s="832" t="s">
        <v>1649</v>
      </c>
      <c r="L777" s="835">
        <v>218.62</v>
      </c>
      <c r="M777" s="835">
        <v>218.62</v>
      </c>
      <c r="N777" s="832">
        <v>1</v>
      </c>
      <c r="O777" s="836">
        <v>0.5</v>
      </c>
      <c r="P777" s="835">
        <v>218.62</v>
      </c>
      <c r="Q777" s="837">
        <v>1</v>
      </c>
      <c r="R777" s="832">
        <v>1</v>
      </c>
      <c r="S777" s="837">
        <v>1</v>
      </c>
      <c r="T777" s="836">
        <v>0.5</v>
      </c>
      <c r="U777" s="838">
        <v>1</v>
      </c>
    </row>
    <row r="778" spans="1:21" ht="14.4" customHeight="1" x14ac:dyDescent="0.3">
      <c r="A778" s="831">
        <v>50</v>
      </c>
      <c r="B778" s="832" t="s">
        <v>1928</v>
      </c>
      <c r="C778" s="832" t="s">
        <v>1933</v>
      </c>
      <c r="D778" s="833" t="s">
        <v>2996</v>
      </c>
      <c r="E778" s="834" t="s">
        <v>1952</v>
      </c>
      <c r="F778" s="832" t="s">
        <v>1929</v>
      </c>
      <c r="G778" s="832" t="s">
        <v>2037</v>
      </c>
      <c r="H778" s="832" t="s">
        <v>624</v>
      </c>
      <c r="I778" s="832" t="s">
        <v>1652</v>
      </c>
      <c r="J778" s="832" t="s">
        <v>1648</v>
      </c>
      <c r="K778" s="832" t="s">
        <v>1653</v>
      </c>
      <c r="L778" s="835">
        <v>437.23</v>
      </c>
      <c r="M778" s="835">
        <v>437.23</v>
      </c>
      <c r="N778" s="832">
        <v>1</v>
      </c>
      <c r="O778" s="836">
        <v>1</v>
      </c>
      <c r="P778" s="835">
        <v>437.23</v>
      </c>
      <c r="Q778" s="837">
        <v>1</v>
      </c>
      <c r="R778" s="832">
        <v>1</v>
      </c>
      <c r="S778" s="837">
        <v>1</v>
      </c>
      <c r="T778" s="836">
        <v>1</v>
      </c>
      <c r="U778" s="838">
        <v>1</v>
      </c>
    </row>
    <row r="779" spans="1:21" ht="14.4" customHeight="1" x14ac:dyDescent="0.3">
      <c r="A779" s="831">
        <v>50</v>
      </c>
      <c r="B779" s="832" t="s">
        <v>1928</v>
      </c>
      <c r="C779" s="832" t="s">
        <v>1933</v>
      </c>
      <c r="D779" s="833" t="s">
        <v>2996</v>
      </c>
      <c r="E779" s="834" t="s">
        <v>1952</v>
      </c>
      <c r="F779" s="832" t="s">
        <v>1929</v>
      </c>
      <c r="G779" s="832" t="s">
        <v>2648</v>
      </c>
      <c r="H779" s="832" t="s">
        <v>587</v>
      </c>
      <c r="I779" s="832" t="s">
        <v>2912</v>
      </c>
      <c r="J779" s="832" t="s">
        <v>2650</v>
      </c>
      <c r="K779" s="832" t="s">
        <v>2913</v>
      </c>
      <c r="L779" s="835">
        <v>320.20999999999998</v>
      </c>
      <c r="M779" s="835">
        <v>640.41999999999996</v>
      </c>
      <c r="N779" s="832">
        <v>2</v>
      </c>
      <c r="O779" s="836">
        <v>0.5</v>
      </c>
      <c r="P779" s="835">
        <v>640.41999999999996</v>
      </c>
      <c r="Q779" s="837">
        <v>1</v>
      </c>
      <c r="R779" s="832">
        <v>2</v>
      </c>
      <c r="S779" s="837">
        <v>1</v>
      </c>
      <c r="T779" s="836">
        <v>0.5</v>
      </c>
      <c r="U779" s="838">
        <v>1</v>
      </c>
    </row>
    <row r="780" spans="1:21" ht="14.4" customHeight="1" x14ac:dyDescent="0.3">
      <c r="A780" s="831">
        <v>50</v>
      </c>
      <c r="B780" s="832" t="s">
        <v>1928</v>
      </c>
      <c r="C780" s="832" t="s">
        <v>1933</v>
      </c>
      <c r="D780" s="833" t="s">
        <v>2996</v>
      </c>
      <c r="E780" s="834" t="s">
        <v>1952</v>
      </c>
      <c r="F780" s="832" t="s">
        <v>1929</v>
      </c>
      <c r="G780" s="832" t="s">
        <v>2450</v>
      </c>
      <c r="H780" s="832" t="s">
        <v>624</v>
      </c>
      <c r="I780" s="832" t="s">
        <v>1772</v>
      </c>
      <c r="J780" s="832" t="s">
        <v>1773</v>
      </c>
      <c r="K780" s="832" t="s">
        <v>1774</v>
      </c>
      <c r="L780" s="835">
        <v>0</v>
      </c>
      <c r="M780" s="835">
        <v>0</v>
      </c>
      <c r="N780" s="832">
        <v>1</v>
      </c>
      <c r="O780" s="836">
        <v>0.5</v>
      </c>
      <c r="P780" s="835"/>
      <c r="Q780" s="837"/>
      <c r="R780" s="832"/>
      <c r="S780" s="837">
        <v>0</v>
      </c>
      <c r="T780" s="836"/>
      <c r="U780" s="838">
        <v>0</v>
      </c>
    </row>
    <row r="781" spans="1:21" ht="14.4" customHeight="1" x14ac:dyDescent="0.3">
      <c r="A781" s="831">
        <v>50</v>
      </c>
      <c r="B781" s="832" t="s">
        <v>1928</v>
      </c>
      <c r="C781" s="832" t="s">
        <v>1933</v>
      </c>
      <c r="D781" s="833" t="s">
        <v>2996</v>
      </c>
      <c r="E781" s="834" t="s">
        <v>1952</v>
      </c>
      <c r="F781" s="832" t="s">
        <v>1929</v>
      </c>
      <c r="G781" s="832" t="s">
        <v>2086</v>
      </c>
      <c r="H781" s="832" t="s">
        <v>587</v>
      </c>
      <c r="I781" s="832" t="s">
        <v>2087</v>
      </c>
      <c r="J781" s="832" t="s">
        <v>1143</v>
      </c>
      <c r="K781" s="832" t="s">
        <v>2088</v>
      </c>
      <c r="L781" s="835">
        <v>219.37</v>
      </c>
      <c r="M781" s="835">
        <v>877.48</v>
      </c>
      <c r="N781" s="832">
        <v>4</v>
      </c>
      <c r="O781" s="836">
        <v>0.5</v>
      </c>
      <c r="P781" s="835"/>
      <c r="Q781" s="837">
        <v>0</v>
      </c>
      <c r="R781" s="832"/>
      <c r="S781" s="837">
        <v>0</v>
      </c>
      <c r="T781" s="836"/>
      <c r="U781" s="838">
        <v>0</v>
      </c>
    </row>
    <row r="782" spans="1:21" ht="14.4" customHeight="1" x14ac:dyDescent="0.3">
      <c r="A782" s="831">
        <v>50</v>
      </c>
      <c r="B782" s="832" t="s">
        <v>1928</v>
      </c>
      <c r="C782" s="832" t="s">
        <v>1933</v>
      </c>
      <c r="D782" s="833" t="s">
        <v>2996</v>
      </c>
      <c r="E782" s="834" t="s">
        <v>1952</v>
      </c>
      <c r="F782" s="832" t="s">
        <v>1929</v>
      </c>
      <c r="G782" s="832" t="s">
        <v>2053</v>
      </c>
      <c r="H782" s="832" t="s">
        <v>587</v>
      </c>
      <c r="I782" s="832" t="s">
        <v>2914</v>
      </c>
      <c r="J782" s="832" t="s">
        <v>2915</v>
      </c>
      <c r="K782" s="832" t="s">
        <v>2916</v>
      </c>
      <c r="L782" s="835">
        <v>333.68</v>
      </c>
      <c r="M782" s="835">
        <v>333.68</v>
      </c>
      <c r="N782" s="832">
        <v>1</v>
      </c>
      <c r="O782" s="836">
        <v>0.5</v>
      </c>
      <c r="P782" s="835">
        <v>333.68</v>
      </c>
      <c r="Q782" s="837">
        <v>1</v>
      </c>
      <c r="R782" s="832">
        <v>1</v>
      </c>
      <c r="S782" s="837">
        <v>1</v>
      </c>
      <c r="T782" s="836">
        <v>0.5</v>
      </c>
      <c r="U782" s="838">
        <v>1</v>
      </c>
    </row>
    <row r="783" spans="1:21" ht="14.4" customHeight="1" x14ac:dyDescent="0.3">
      <c r="A783" s="831">
        <v>50</v>
      </c>
      <c r="B783" s="832" t="s">
        <v>1928</v>
      </c>
      <c r="C783" s="832" t="s">
        <v>1933</v>
      </c>
      <c r="D783" s="833" t="s">
        <v>2996</v>
      </c>
      <c r="E783" s="834" t="s">
        <v>1952</v>
      </c>
      <c r="F783" s="832" t="s">
        <v>1929</v>
      </c>
      <c r="G783" s="832" t="s">
        <v>2089</v>
      </c>
      <c r="H783" s="832" t="s">
        <v>624</v>
      </c>
      <c r="I783" s="832" t="s">
        <v>1668</v>
      </c>
      <c r="J783" s="832" t="s">
        <v>1669</v>
      </c>
      <c r="K783" s="832" t="s">
        <v>1670</v>
      </c>
      <c r="L783" s="835">
        <v>79.11</v>
      </c>
      <c r="M783" s="835">
        <v>158.22</v>
      </c>
      <c r="N783" s="832">
        <v>2</v>
      </c>
      <c r="O783" s="836">
        <v>0.5</v>
      </c>
      <c r="P783" s="835">
        <v>158.22</v>
      </c>
      <c r="Q783" s="837">
        <v>1</v>
      </c>
      <c r="R783" s="832">
        <v>2</v>
      </c>
      <c r="S783" s="837">
        <v>1</v>
      </c>
      <c r="T783" s="836">
        <v>0.5</v>
      </c>
      <c r="U783" s="838">
        <v>1</v>
      </c>
    </row>
    <row r="784" spans="1:21" ht="14.4" customHeight="1" x14ac:dyDescent="0.3">
      <c r="A784" s="831">
        <v>50</v>
      </c>
      <c r="B784" s="832" t="s">
        <v>1928</v>
      </c>
      <c r="C784" s="832" t="s">
        <v>1933</v>
      </c>
      <c r="D784" s="833" t="s">
        <v>2996</v>
      </c>
      <c r="E784" s="834" t="s">
        <v>1952</v>
      </c>
      <c r="F784" s="832" t="s">
        <v>1929</v>
      </c>
      <c r="G784" s="832" t="s">
        <v>1975</v>
      </c>
      <c r="H784" s="832" t="s">
        <v>624</v>
      </c>
      <c r="I784" s="832" t="s">
        <v>1566</v>
      </c>
      <c r="J784" s="832" t="s">
        <v>1564</v>
      </c>
      <c r="K784" s="832" t="s">
        <v>1567</v>
      </c>
      <c r="L784" s="835">
        <v>1887.9</v>
      </c>
      <c r="M784" s="835">
        <v>1887.9</v>
      </c>
      <c r="N784" s="832">
        <v>1</v>
      </c>
      <c r="O784" s="836">
        <v>1</v>
      </c>
      <c r="P784" s="835"/>
      <c r="Q784" s="837">
        <v>0</v>
      </c>
      <c r="R784" s="832"/>
      <c r="S784" s="837">
        <v>0</v>
      </c>
      <c r="T784" s="836"/>
      <c r="U784" s="838">
        <v>0</v>
      </c>
    </row>
    <row r="785" spans="1:21" ht="14.4" customHeight="1" x14ac:dyDescent="0.3">
      <c r="A785" s="831">
        <v>50</v>
      </c>
      <c r="B785" s="832" t="s">
        <v>1928</v>
      </c>
      <c r="C785" s="832" t="s">
        <v>1933</v>
      </c>
      <c r="D785" s="833" t="s">
        <v>2996</v>
      </c>
      <c r="E785" s="834" t="s">
        <v>1952</v>
      </c>
      <c r="F785" s="832" t="s">
        <v>1929</v>
      </c>
      <c r="G785" s="832" t="s">
        <v>2065</v>
      </c>
      <c r="H785" s="832" t="s">
        <v>624</v>
      </c>
      <c r="I785" s="832" t="s">
        <v>2886</v>
      </c>
      <c r="J785" s="832" t="s">
        <v>2887</v>
      </c>
      <c r="K785" s="832" t="s">
        <v>2888</v>
      </c>
      <c r="L785" s="835">
        <v>66.08</v>
      </c>
      <c r="M785" s="835">
        <v>66.08</v>
      </c>
      <c r="N785" s="832">
        <v>1</v>
      </c>
      <c r="O785" s="836">
        <v>1</v>
      </c>
      <c r="P785" s="835"/>
      <c r="Q785" s="837">
        <v>0</v>
      </c>
      <c r="R785" s="832"/>
      <c r="S785" s="837">
        <v>0</v>
      </c>
      <c r="T785" s="836"/>
      <c r="U785" s="838">
        <v>0</v>
      </c>
    </row>
    <row r="786" spans="1:21" ht="14.4" customHeight="1" x14ac:dyDescent="0.3">
      <c r="A786" s="831">
        <v>50</v>
      </c>
      <c r="B786" s="832" t="s">
        <v>1928</v>
      </c>
      <c r="C786" s="832" t="s">
        <v>1933</v>
      </c>
      <c r="D786" s="833" t="s">
        <v>2996</v>
      </c>
      <c r="E786" s="834" t="s">
        <v>1952</v>
      </c>
      <c r="F786" s="832" t="s">
        <v>1930</v>
      </c>
      <c r="G786" s="832" t="s">
        <v>2271</v>
      </c>
      <c r="H786" s="832" t="s">
        <v>587</v>
      </c>
      <c r="I786" s="832" t="s">
        <v>2272</v>
      </c>
      <c r="J786" s="832" t="s">
        <v>2273</v>
      </c>
      <c r="K786" s="832" t="s">
        <v>2274</v>
      </c>
      <c r="L786" s="835">
        <v>25</v>
      </c>
      <c r="M786" s="835">
        <v>2000</v>
      </c>
      <c r="N786" s="832">
        <v>80</v>
      </c>
      <c r="O786" s="836">
        <v>20</v>
      </c>
      <c r="P786" s="835">
        <v>1900</v>
      </c>
      <c r="Q786" s="837">
        <v>0.95</v>
      </c>
      <c r="R786" s="832">
        <v>76</v>
      </c>
      <c r="S786" s="837">
        <v>0.95</v>
      </c>
      <c r="T786" s="836">
        <v>19</v>
      </c>
      <c r="U786" s="838">
        <v>0.95</v>
      </c>
    </row>
    <row r="787" spans="1:21" ht="14.4" customHeight="1" x14ac:dyDescent="0.3">
      <c r="A787" s="831">
        <v>50</v>
      </c>
      <c r="B787" s="832" t="s">
        <v>1928</v>
      </c>
      <c r="C787" s="832" t="s">
        <v>1933</v>
      </c>
      <c r="D787" s="833" t="s">
        <v>2996</v>
      </c>
      <c r="E787" s="834" t="s">
        <v>1952</v>
      </c>
      <c r="F787" s="832" t="s">
        <v>1930</v>
      </c>
      <c r="G787" s="832" t="s">
        <v>2271</v>
      </c>
      <c r="H787" s="832" t="s">
        <v>587</v>
      </c>
      <c r="I787" s="832" t="s">
        <v>2275</v>
      </c>
      <c r="J787" s="832" t="s">
        <v>2273</v>
      </c>
      <c r="K787" s="832" t="s">
        <v>2276</v>
      </c>
      <c r="L787" s="835">
        <v>30</v>
      </c>
      <c r="M787" s="835">
        <v>2880</v>
      </c>
      <c r="N787" s="832">
        <v>96</v>
      </c>
      <c r="O787" s="836">
        <v>24</v>
      </c>
      <c r="P787" s="835">
        <v>2760</v>
      </c>
      <c r="Q787" s="837">
        <v>0.95833333333333337</v>
      </c>
      <c r="R787" s="832">
        <v>92</v>
      </c>
      <c r="S787" s="837">
        <v>0.95833333333333337</v>
      </c>
      <c r="T787" s="836">
        <v>23</v>
      </c>
      <c r="U787" s="838">
        <v>0.95833333333333337</v>
      </c>
    </row>
    <row r="788" spans="1:21" ht="14.4" customHeight="1" x14ac:dyDescent="0.3">
      <c r="A788" s="831">
        <v>50</v>
      </c>
      <c r="B788" s="832" t="s">
        <v>1928</v>
      </c>
      <c r="C788" s="832" t="s">
        <v>1933</v>
      </c>
      <c r="D788" s="833" t="s">
        <v>2996</v>
      </c>
      <c r="E788" s="834" t="s">
        <v>1952</v>
      </c>
      <c r="F788" s="832" t="s">
        <v>1930</v>
      </c>
      <c r="G788" s="832" t="s">
        <v>2277</v>
      </c>
      <c r="H788" s="832" t="s">
        <v>587</v>
      </c>
      <c r="I788" s="832" t="s">
        <v>2278</v>
      </c>
      <c r="J788" s="832" t="s">
        <v>2279</v>
      </c>
      <c r="K788" s="832" t="s">
        <v>2280</v>
      </c>
      <c r="L788" s="835">
        <v>378.48</v>
      </c>
      <c r="M788" s="835">
        <v>7191.1199999999972</v>
      </c>
      <c r="N788" s="832">
        <v>19</v>
      </c>
      <c r="O788" s="836">
        <v>19</v>
      </c>
      <c r="P788" s="835">
        <v>7191.1199999999972</v>
      </c>
      <c r="Q788" s="837">
        <v>1</v>
      </c>
      <c r="R788" s="832">
        <v>19</v>
      </c>
      <c r="S788" s="837">
        <v>1</v>
      </c>
      <c r="T788" s="836">
        <v>19</v>
      </c>
      <c r="U788" s="838">
        <v>1</v>
      </c>
    </row>
    <row r="789" spans="1:21" ht="14.4" customHeight="1" x14ac:dyDescent="0.3">
      <c r="A789" s="831">
        <v>50</v>
      </c>
      <c r="B789" s="832" t="s">
        <v>1928</v>
      </c>
      <c r="C789" s="832" t="s">
        <v>1933</v>
      </c>
      <c r="D789" s="833" t="s">
        <v>2996</v>
      </c>
      <c r="E789" s="834" t="s">
        <v>1952</v>
      </c>
      <c r="F789" s="832" t="s">
        <v>1930</v>
      </c>
      <c r="G789" s="832" t="s">
        <v>2277</v>
      </c>
      <c r="H789" s="832" t="s">
        <v>587</v>
      </c>
      <c r="I789" s="832" t="s">
        <v>2281</v>
      </c>
      <c r="J789" s="832" t="s">
        <v>2282</v>
      </c>
      <c r="K789" s="832" t="s">
        <v>2283</v>
      </c>
      <c r="L789" s="835">
        <v>378.48</v>
      </c>
      <c r="M789" s="835">
        <v>6055.6799999999985</v>
      </c>
      <c r="N789" s="832">
        <v>16</v>
      </c>
      <c r="O789" s="836">
        <v>16</v>
      </c>
      <c r="P789" s="835">
        <v>6055.6799999999985</v>
      </c>
      <c r="Q789" s="837">
        <v>1</v>
      </c>
      <c r="R789" s="832">
        <v>16</v>
      </c>
      <c r="S789" s="837">
        <v>1</v>
      </c>
      <c r="T789" s="836">
        <v>16</v>
      </c>
      <c r="U789" s="838">
        <v>1</v>
      </c>
    </row>
    <row r="790" spans="1:21" ht="14.4" customHeight="1" x14ac:dyDescent="0.3">
      <c r="A790" s="831">
        <v>50</v>
      </c>
      <c r="B790" s="832" t="s">
        <v>1928</v>
      </c>
      <c r="C790" s="832" t="s">
        <v>1933</v>
      </c>
      <c r="D790" s="833" t="s">
        <v>2996</v>
      </c>
      <c r="E790" s="834" t="s">
        <v>1952</v>
      </c>
      <c r="F790" s="832" t="s">
        <v>1930</v>
      </c>
      <c r="G790" s="832" t="s">
        <v>2277</v>
      </c>
      <c r="H790" s="832" t="s">
        <v>587</v>
      </c>
      <c r="I790" s="832" t="s">
        <v>2782</v>
      </c>
      <c r="J790" s="832" t="s">
        <v>2783</v>
      </c>
      <c r="K790" s="832" t="s">
        <v>2784</v>
      </c>
      <c r="L790" s="835">
        <v>378.48</v>
      </c>
      <c r="M790" s="835">
        <v>378.48</v>
      </c>
      <c r="N790" s="832">
        <v>1</v>
      </c>
      <c r="O790" s="836">
        <v>1</v>
      </c>
      <c r="P790" s="835">
        <v>378.48</v>
      </c>
      <c r="Q790" s="837">
        <v>1</v>
      </c>
      <c r="R790" s="832">
        <v>1</v>
      </c>
      <c r="S790" s="837">
        <v>1</v>
      </c>
      <c r="T790" s="836">
        <v>1</v>
      </c>
      <c r="U790" s="838">
        <v>1</v>
      </c>
    </row>
    <row r="791" spans="1:21" ht="14.4" customHeight="1" x14ac:dyDescent="0.3">
      <c r="A791" s="831">
        <v>50</v>
      </c>
      <c r="B791" s="832" t="s">
        <v>1928</v>
      </c>
      <c r="C791" s="832" t="s">
        <v>1933</v>
      </c>
      <c r="D791" s="833" t="s">
        <v>2996</v>
      </c>
      <c r="E791" s="834" t="s">
        <v>1952</v>
      </c>
      <c r="F791" s="832" t="s">
        <v>1930</v>
      </c>
      <c r="G791" s="832" t="s">
        <v>2277</v>
      </c>
      <c r="H791" s="832" t="s">
        <v>587</v>
      </c>
      <c r="I791" s="832" t="s">
        <v>2785</v>
      </c>
      <c r="J791" s="832" t="s">
        <v>2786</v>
      </c>
      <c r="K791" s="832" t="s">
        <v>2787</v>
      </c>
      <c r="L791" s="835">
        <v>378.48</v>
      </c>
      <c r="M791" s="835">
        <v>378.48</v>
      </c>
      <c r="N791" s="832">
        <v>1</v>
      </c>
      <c r="O791" s="836">
        <v>1</v>
      </c>
      <c r="P791" s="835">
        <v>378.48</v>
      </c>
      <c r="Q791" s="837">
        <v>1</v>
      </c>
      <c r="R791" s="832">
        <v>1</v>
      </c>
      <c r="S791" s="837">
        <v>1</v>
      </c>
      <c r="T791" s="836">
        <v>1</v>
      </c>
      <c r="U791" s="838">
        <v>1</v>
      </c>
    </row>
    <row r="792" spans="1:21" ht="14.4" customHeight="1" x14ac:dyDescent="0.3">
      <c r="A792" s="831">
        <v>50</v>
      </c>
      <c r="B792" s="832" t="s">
        <v>1928</v>
      </c>
      <c r="C792" s="832" t="s">
        <v>1933</v>
      </c>
      <c r="D792" s="833" t="s">
        <v>2996</v>
      </c>
      <c r="E792" s="834" t="s">
        <v>1942</v>
      </c>
      <c r="F792" s="832" t="s">
        <v>1929</v>
      </c>
      <c r="G792" s="832" t="s">
        <v>1953</v>
      </c>
      <c r="H792" s="832" t="s">
        <v>624</v>
      </c>
      <c r="I792" s="832" t="s">
        <v>1573</v>
      </c>
      <c r="J792" s="832" t="s">
        <v>721</v>
      </c>
      <c r="K792" s="832" t="s">
        <v>1574</v>
      </c>
      <c r="L792" s="835">
        <v>144.01</v>
      </c>
      <c r="M792" s="835">
        <v>288.02</v>
      </c>
      <c r="N792" s="832">
        <v>2</v>
      </c>
      <c r="O792" s="836">
        <v>1</v>
      </c>
      <c r="P792" s="835">
        <v>288.02</v>
      </c>
      <c r="Q792" s="837">
        <v>1</v>
      </c>
      <c r="R792" s="832">
        <v>2</v>
      </c>
      <c r="S792" s="837">
        <v>1</v>
      </c>
      <c r="T792" s="836">
        <v>1</v>
      </c>
      <c r="U792" s="838">
        <v>1</v>
      </c>
    </row>
    <row r="793" spans="1:21" ht="14.4" customHeight="1" x14ac:dyDescent="0.3">
      <c r="A793" s="831">
        <v>50</v>
      </c>
      <c r="B793" s="832" t="s">
        <v>1928</v>
      </c>
      <c r="C793" s="832" t="s">
        <v>1933</v>
      </c>
      <c r="D793" s="833" t="s">
        <v>2996</v>
      </c>
      <c r="E793" s="834" t="s">
        <v>1942</v>
      </c>
      <c r="F793" s="832" t="s">
        <v>1929</v>
      </c>
      <c r="G793" s="832" t="s">
        <v>1954</v>
      </c>
      <c r="H793" s="832" t="s">
        <v>624</v>
      </c>
      <c r="I793" s="832" t="s">
        <v>1676</v>
      </c>
      <c r="J793" s="832" t="s">
        <v>1677</v>
      </c>
      <c r="K793" s="832" t="s">
        <v>1678</v>
      </c>
      <c r="L793" s="835">
        <v>278.63</v>
      </c>
      <c r="M793" s="835">
        <v>278.63</v>
      </c>
      <c r="N793" s="832">
        <v>1</v>
      </c>
      <c r="O793" s="836">
        <v>0.5</v>
      </c>
      <c r="P793" s="835">
        <v>278.63</v>
      </c>
      <c r="Q793" s="837">
        <v>1</v>
      </c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50</v>
      </c>
      <c r="B794" s="832" t="s">
        <v>1928</v>
      </c>
      <c r="C794" s="832" t="s">
        <v>1933</v>
      </c>
      <c r="D794" s="833" t="s">
        <v>2996</v>
      </c>
      <c r="E794" s="834" t="s">
        <v>1942</v>
      </c>
      <c r="F794" s="832" t="s">
        <v>1929</v>
      </c>
      <c r="G794" s="832" t="s">
        <v>1954</v>
      </c>
      <c r="H794" s="832" t="s">
        <v>587</v>
      </c>
      <c r="I794" s="832" t="s">
        <v>1955</v>
      </c>
      <c r="J794" s="832" t="s">
        <v>1677</v>
      </c>
      <c r="K794" s="832" t="s">
        <v>1687</v>
      </c>
      <c r="L794" s="835">
        <v>117.71</v>
      </c>
      <c r="M794" s="835">
        <v>117.71</v>
      </c>
      <c r="N794" s="832">
        <v>1</v>
      </c>
      <c r="O794" s="836">
        <v>0.5</v>
      </c>
      <c r="P794" s="835"/>
      <c r="Q794" s="837">
        <v>0</v>
      </c>
      <c r="R794" s="832"/>
      <c r="S794" s="837">
        <v>0</v>
      </c>
      <c r="T794" s="836"/>
      <c r="U794" s="838">
        <v>0</v>
      </c>
    </row>
    <row r="795" spans="1:21" ht="14.4" customHeight="1" x14ac:dyDescent="0.3">
      <c r="A795" s="831">
        <v>50</v>
      </c>
      <c r="B795" s="832" t="s">
        <v>1928</v>
      </c>
      <c r="C795" s="832" t="s">
        <v>1933</v>
      </c>
      <c r="D795" s="833" t="s">
        <v>2996</v>
      </c>
      <c r="E795" s="834" t="s">
        <v>1942</v>
      </c>
      <c r="F795" s="832" t="s">
        <v>1929</v>
      </c>
      <c r="G795" s="832" t="s">
        <v>1954</v>
      </c>
      <c r="H795" s="832" t="s">
        <v>587</v>
      </c>
      <c r="I795" s="832" t="s">
        <v>2514</v>
      </c>
      <c r="J795" s="832" t="s">
        <v>1677</v>
      </c>
      <c r="K795" s="832" t="s">
        <v>2134</v>
      </c>
      <c r="L795" s="835">
        <v>603.72</v>
      </c>
      <c r="M795" s="835">
        <v>603.72</v>
      </c>
      <c r="N795" s="832">
        <v>1</v>
      </c>
      <c r="O795" s="836">
        <v>0.5</v>
      </c>
      <c r="P795" s="835"/>
      <c r="Q795" s="837">
        <v>0</v>
      </c>
      <c r="R795" s="832"/>
      <c r="S795" s="837">
        <v>0</v>
      </c>
      <c r="T795" s="836"/>
      <c r="U795" s="838">
        <v>0</v>
      </c>
    </row>
    <row r="796" spans="1:21" ht="14.4" customHeight="1" x14ac:dyDescent="0.3">
      <c r="A796" s="831">
        <v>50</v>
      </c>
      <c r="B796" s="832" t="s">
        <v>1928</v>
      </c>
      <c r="C796" s="832" t="s">
        <v>1933</v>
      </c>
      <c r="D796" s="833" t="s">
        <v>2996</v>
      </c>
      <c r="E796" s="834" t="s">
        <v>1942</v>
      </c>
      <c r="F796" s="832" t="s">
        <v>1929</v>
      </c>
      <c r="G796" s="832" t="s">
        <v>1956</v>
      </c>
      <c r="H796" s="832" t="s">
        <v>587</v>
      </c>
      <c r="I796" s="832" t="s">
        <v>2287</v>
      </c>
      <c r="J796" s="832" t="s">
        <v>2288</v>
      </c>
      <c r="K796" s="832" t="s">
        <v>2289</v>
      </c>
      <c r="L796" s="835">
        <v>16.38</v>
      </c>
      <c r="M796" s="835">
        <v>32.76</v>
      </c>
      <c r="N796" s="832">
        <v>2</v>
      </c>
      <c r="O796" s="836">
        <v>1</v>
      </c>
      <c r="P796" s="835">
        <v>16.38</v>
      </c>
      <c r="Q796" s="837">
        <v>0.5</v>
      </c>
      <c r="R796" s="832">
        <v>1</v>
      </c>
      <c r="S796" s="837">
        <v>0.5</v>
      </c>
      <c r="T796" s="836">
        <v>0.5</v>
      </c>
      <c r="U796" s="838">
        <v>0.5</v>
      </c>
    </row>
    <row r="797" spans="1:21" ht="14.4" customHeight="1" x14ac:dyDescent="0.3">
      <c r="A797" s="831">
        <v>50</v>
      </c>
      <c r="B797" s="832" t="s">
        <v>1928</v>
      </c>
      <c r="C797" s="832" t="s">
        <v>1933</v>
      </c>
      <c r="D797" s="833" t="s">
        <v>2996</v>
      </c>
      <c r="E797" s="834" t="s">
        <v>1942</v>
      </c>
      <c r="F797" s="832" t="s">
        <v>1929</v>
      </c>
      <c r="G797" s="832" t="s">
        <v>1956</v>
      </c>
      <c r="H797" s="832" t="s">
        <v>587</v>
      </c>
      <c r="I797" s="832" t="s">
        <v>2000</v>
      </c>
      <c r="J797" s="832" t="s">
        <v>1958</v>
      </c>
      <c r="K797" s="832" t="s">
        <v>1849</v>
      </c>
      <c r="L797" s="835">
        <v>35.11</v>
      </c>
      <c r="M797" s="835">
        <v>140.44</v>
      </c>
      <c r="N797" s="832">
        <v>4</v>
      </c>
      <c r="O797" s="836">
        <v>2</v>
      </c>
      <c r="P797" s="835">
        <v>35.11</v>
      </c>
      <c r="Q797" s="837">
        <v>0.25</v>
      </c>
      <c r="R797" s="832">
        <v>1</v>
      </c>
      <c r="S797" s="837">
        <v>0.25</v>
      </c>
      <c r="T797" s="836">
        <v>0.5</v>
      </c>
      <c r="U797" s="838">
        <v>0.25</v>
      </c>
    </row>
    <row r="798" spans="1:21" ht="14.4" customHeight="1" x14ac:dyDescent="0.3">
      <c r="A798" s="831">
        <v>50</v>
      </c>
      <c r="B798" s="832" t="s">
        <v>1928</v>
      </c>
      <c r="C798" s="832" t="s">
        <v>1933</v>
      </c>
      <c r="D798" s="833" t="s">
        <v>2996</v>
      </c>
      <c r="E798" s="834" t="s">
        <v>1942</v>
      </c>
      <c r="F798" s="832" t="s">
        <v>1929</v>
      </c>
      <c r="G798" s="832" t="s">
        <v>2532</v>
      </c>
      <c r="H798" s="832" t="s">
        <v>587</v>
      </c>
      <c r="I798" s="832" t="s">
        <v>2533</v>
      </c>
      <c r="J798" s="832" t="s">
        <v>887</v>
      </c>
      <c r="K798" s="832" t="s">
        <v>888</v>
      </c>
      <c r="L798" s="835">
        <v>0</v>
      </c>
      <c r="M798" s="835">
        <v>0</v>
      </c>
      <c r="N798" s="832">
        <v>1</v>
      </c>
      <c r="O798" s="836">
        <v>1</v>
      </c>
      <c r="P798" s="835"/>
      <c r="Q798" s="837"/>
      <c r="R798" s="832"/>
      <c r="S798" s="837">
        <v>0</v>
      </c>
      <c r="T798" s="836"/>
      <c r="U798" s="838">
        <v>0</v>
      </c>
    </row>
    <row r="799" spans="1:21" ht="14.4" customHeight="1" x14ac:dyDescent="0.3">
      <c r="A799" s="831">
        <v>50</v>
      </c>
      <c r="B799" s="832" t="s">
        <v>1928</v>
      </c>
      <c r="C799" s="832" t="s">
        <v>1933</v>
      </c>
      <c r="D799" s="833" t="s">
        <v>2996</v>
      </c>
      <c r="E799" s="834" t="s">
        <v>1942</v>
      </c>
      <c r="F799" s="832" t="s">
        <v>1929</v>
      </c>
      <c r="G799" s="832" t="s">
        <v>2149</v>
      </c>
      <c r="H799" s="832" t="s">
        <v>587</v>
      </c>
      <c r="I799" s="832" t="s">
        <v>2150</v>
      </c>
      <c r="J799" s="832" t="s">
        <v>2151</v>
      </c>
      <c r="K799" s="832" t="s">
        <v>2152</v>
      </c>
      <c r="L799" s="835">
        <v>23.72</v>
      </c>
      <c r="M799" s="835">
        <v>23.72</v>
      </c>
      <c r="N799" s="832">
        <v>1</v>
      </c>
      <c r="O799" s="836">
        <v>0.5</v>
      </c>
      <c r="P799" s="835"/>
      <c r="Q799" s="837">
        <v>0</v>
      </c>
      <c r="R799" s="832"/>
      <c r="S799" s="837">
        <v>0</v>
      </c>
      <c r="T799" s="836"/>
      <c r="U799" s="838">
        <v>0</v>
      </c>
    </row>
    <row r="800" spans="1:21" ht="14.4" customHeight="1" x14ac:dyDescent="0.3">
      <c r="A800" s="831">
        <v>50</v>
      </c>
      <c r="B800" s="832" t="s">
        <v>1928</v>
      </c>
      <c r="C800" s="832" t="s">
        <v>1933</v>
      </c>
      <c r="D800" s="833" t="s">
        <v>2996</v>
      </c>
      <c r="E800" s="834" t="s">
        <v>1942</v>
      </c>
      <c r="F800" s="832" t="s">
        <v>1929</v>
      </c>
      <c r="G800" s="832" t="s">
        <v>2007</v>
      </c>
      <c r="H800" s="832" t="s">
        <v>587</v>
      </c>
      <c r="I800" s="832" t="s">
        <v>1844</v>
      </c>
      <c r="J800" s="832" t="s">
        <v>1240</v>
      </c>
      <c r="K800" s="832" t="s">
        <v>1845</v>
      </c>
      <c r="L800" s="835">
        <v>42.51</v>
      </c>
      <c r="M800" s="835">
        <v>42.51</v>
      </c>
      <c r="N800" s="832">
        <v>1</v>
      </c>
      <c r="O800" s="836">
        <v>0.5</v>
      </c>
      <c r="P800" s="835"/>
      <c r="Q800" s="837">
        <v>0</v>
      </c>
      <c r="R800" s="832"/>
      <c r="S800" s="837">
        <v>0</v>
      </c>
      <c r="T800" s="836"/>
      <c r="U800" s="838">
        <v>0</v>
      </c>
    </row>
    <row r="801" spans="1:21" ht="14.4" customHeight="1" x14ac:dyDescent="0.3">
      <c r="A801" s="831">
        <v>50</v>
      </c>
      <c r="B801" s="832" t="s">
        <v>1928</v>
      </c>
      <c r="C801" s="832" t="s">
        <v>1933</v>
      </c>
      <c r="D801" s="833" t="s">
        <v>2996</v>
      </c>
      <c r="E801" s="834" t="s">
        <v>1942</v>
      </c>
      <c r="F801" s="832" t="s">
        <v>1929</v>
      </c>
      <c r="G801" s="832" t="s">
        <v>2917</v>
      </c>
      <c r="H801" s="832" t="s">
        <v>587</v>
      </c>
      <c r="I801" s="832" t="s">
        <v>2918</v>
      </c>
      <c r="J801" s="832" t="s">
        <v>2919</v>
      </c>
      <c r="K801" s="832" t="s">
        <v>2920</v>
      </c>
      <c r="L801" s="835">
        <v>0</v>
      </c>
      <c r="M801" s="835">
        <v>0</v>
      </c>
      <c r="N801" s="832">
        <v>1</v>
      </c>
      <c r="O801" s="836">
        <v>1</v>
      </c>
      <c r="P801" s="835">
        <v>0</v>
      </c>
      <c r="Q801" s="837"/>
      <c r="R801" s="832">
        <v>1</v>
      </c>
      <c r="S801" s="837">
        <v>1</v>
      </c>
      <c r="T801" s="836">
        <v>1</v>
      </c>
      <c r="U801" s="838">
        <v>1</v>
      </c>
    </row>
    <row r="802" spans="1:21" ht="14.4" customHeight="1" x14ac:dyDescent="0.3">
      <c r="A802" s="831">
        <v>50</v>
      </c>
      <c r="B802" s="832" t="s">
        <v>1928</v>
      </c>
      <c r="C802" s="832" t="s">
        <v>1933</v>
      </c>
      <c r="D802" s="833" t="s">
        <v>2996</v>
      </c>
      <c r="E802" s="834" t="s">
        <v>1942</v>
      </c>
      <c r="F802" s="832" t="s">
        <v>1929</v>
      </c>
      <c r="G802" s="832" t="s">
        <v>2018</v>
      </c>
      <c r="H802" s="832" t="s">
        <v>587</v>
      </c>
      <c r="I802" s="832" t="s">
        <v>2019</v>
      </c>
      <c r="J802" s="832" t="s">
        <v>864</v>
      </c>
      <c r="K802" s="832" t="s">
        <v>2020</v>
      </c>
      <c r="L802" s="835">
        <v>49.2</v>
      </c>
      <c r="M802" s="835">
        <v>49.2</v>
      </c>
      <c r="N802" s="832">
        <v>1</v>
      </c>
      <c r="O802" s="836">
        <v>0.5</v>
      </c>
      <c r="P802" s="835">
        <v>49.2</v>
      </c>
      <c r="Q802" s="837">
        <v>1</v>
      </c>
      <c r="R802" s="832">
        <v>1</v>
      </c>
      <c r="S802" s="837">
        <v>1</v>
      </c>
      <c r="T802" s="836">
        <v>0.5</v>
      </c>
      <c r="U802" s="838">
        <v>1</v>
      </c>
    </row>
    <row r="803" spans="1:21" ht="14.4" customHeight="1" x14ac:dyDescent="0.3">
      <c r="A803" s="831">
        <v>50</v>
      </c>
      <c r="B803" s="832" t="s">
        <v>1928</v>
      </c>
      <c r="C803" s="832" t="s">
        <v>1933</v>
      </c>
      <c r="D803" s="833" t="s">
        <v>2996</v>
      </c>
      <c r="E803" s="834" t="s">
        <v>1942</v>
      </c>
      <c r="F803" s="832" t="s">
        <v>1929</v>
      </c>
      <c r="G803" s="832" t="s">
        <v>2177</v>
      </c>
      <c r="H803" s="832" t="s">
        <v>587</v>
      </c>
      <c r="I803" s="832" t="s">
        <v>2178</v>
      </c>
      <c r="J803" s="832" t="s">
        <v>2179</v>
      </c>
      <c r="K803" s="832" t="s">
        <v>2180</v>
      </c>
      <c r="L803" s="835">
        <v>132.97999999999999</v>
      </c>
      <c r="M803" s="835">
        <v>132.97999999999999</v>
      </c>
      <c r="N803" s="832">
        <v>1</v>
      </c>
      <c r="O803" s="836">
        <v>1</v>
      </c>
      <c r="P803" s="835">
        <v>132.97999999999999</v>
      </c>
      <c r="Q803" s="837">
        <v>1</v>
      </c>
      <c r="R803" s="832">
        <v>1</v>
      </c>
      <c r="S803" s="837">
        <v>1</v>
      </c>
      <c r="T803" s="836">
        <v>1</v>
      </c>
      <c r="U803" s="838">
        <v>1</v>
      </c>
    </row>
    <row r="804" spans="1:21" ht="14.4" customHeight="1" x14ac:dyDescent="0.3">
      <c r="A804" s="831">
        <v>50</v>
      </c>
      <c r="B804" s="832" t="s">
        <v>1928</v>
      </c>
      <c r="C804" s="832" t="s">
        <v>1933</v>
      </c>
      <c r="D804" s="833" t="s">
        <v>2996</v>
      </c>
      <c r="E804" s="834" t="s">
        <v>1942</v>
      </c>
      <c r="F804" s="832" t="s">
        <v>1929</v>
      </c>
      <c r="G804" s="832" t="s">
        <v>1962</v>
      </c>
      <c r="H804" s="832" t="s">
        <v>587</v>
      </c>
      <c r="I804" s="832" t="s">
        <v>2114</v>
      </c>
      <c r="J804" s="832" t="s">
        <v>2115</v>
      </c>
      <c r="K804" s="832" t="s">
        <v>2116</v>
      </c>
      <c r="L804" s="835">
        <v>300.33</v>
      </c>
      <c r="M804" s="835">
        <v>300.33</v>
      </c>
      <c r="N804" s="832">
        <v>1</v>
      </c>
      <c r="O804" s="836">
        <v>1</v>
      </c>
      <c r="P804" s="835">
        <v>300.33</v>
      </c>
      <c r="Q804" s="837">
        <v>1</v>
      </c>
      <c r="R804" s="832">
        <v>1</v>
      </c>
      <c r="S804" s="837">
        <v>1</v>
      </c>
      <c r="T804" s="836">
        <v>1</v>
      </c>
      <c r="U804" s="838">
        <v>1</v>
      </c>
    </row>
    <row r="805" spans="1:21" ht="14.4" customHeight="1" x14ac:dyDescent="0.3">
      <c r="A805" s="831">
        <v>50</v>
      </c>
      <c r="B805" s="832" t="s">
        <v>1928</v>
      </c>
      <c r="C805" s="832" t="s">
        <v>1933</v>
      </c>
      <c r="D805" s="833" t="s">
        <v>2996</v>
      </c>
      <c r="E805" s="834" t="s">
        <v>1942</v>
      </c>
      <c r="F805" s="832" t="s">
        <v>1929</v>
      </c>
      <c r="G805" s="832" t="s">
        <v>1962</v>
      </c>
      <c r="H805" s="832" t="s">
        <v>587</v>
      </c>
      <c r="I805" s="832" t="s">
        <v>2921</v>
      </c>
      <c r="J805" s="832" t="s">
        <v>2115</v>
      </c>
      <c r="K805" s="832" t="s">
        <v>2922</v>
      </c>
      <c r="L805" s="835">
        <v>100.11</v>
      </c>
      <c r="M805" s="835">
        <v>100.11</v>
      </c>
      <c r="N805" s="832">
        <v>1</v>
      </c>
      <c r="O805" s="836">
        <v>0.5</v>
      </c>
      <c r="P805" s="835">
        <v>100.11</v>
      </c>
      <c r="Q805" s="837">
        <v>1</v>
      </c>
      <c r="R805" s="832">
        <v>1</v>
      </c>
      <c r="S805" s="837">
        <v>1</v>
      </c>
      <c r="T805" s="836">
        <v>0.5</v>
      </c>
      <c r="U805" s="838">
        <v>1</v>
      </c>
    </row>
    <row r="806" spans="1:21" ht="14.4" customHeight="1" x14ac:dyDescent="0.3">
      <c r="A806" s="831">
        <v>50</v>
      </c>
      <c r="B806" s="832" t="s">
        <v>1928</v>
      </c>
      <c r="C806" s="832" t="s">
        <v>1933</v>
      </c>
      <c r="D806" s="833" t="s">
        <v>2996</v>
      </c>
      <c r="E806" s="834" t="s">
        <v>1942</v>
      </c>
      <c r="F806" s="832" t="s">
        <v>1929</v>
      </c>
      <c r="G806" s="832" t="s">
        <v>1963</v>
      </c>
      <c r="H806" s="832" t="s">
        <v>587</v>
      </c>
      <c r="I806" s="832" t="s">
        <v>1964</v>
      </c>
      <c r="J806" s="832" t="s">
        <v>1965</v>
      </c>
      <c r="K806" s="832" t="s">
        <v>1966</v>
      </c>
      <c r="L806" s="835">
        <v>11.73</v>
      </c>
      <c r="M806" s="835">
        <v>11.73</v>
      </c>
      <c r="N806" s="832">
        <v>1</v>
      </c>
      <c r="O806" s="836">
        <v>0.5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" customHeight="1" x14ac:dyDescent="0.3">
      <c r="A807" s="831">
        <v>50</v>
      </c>
      <c r="B807" s="832" t="s">
        <v>1928</v>
      </c>
      <c r="C807" s="832" t="s">
        <v>1933</v>
      </c>
      <c r="D807" s="833" t="s">
        <v>2996</v>
      </c>
      <c r="E807" s="834" t="s">
        <v>1942</v>
      </c>
      <c r="F807" s="832" t="s">
        <v>1929</v>
      </c>
      <c r="G807" s="832" t="s">
        <v>1963</v>
      </c>
      <c r="H807" s="832" t="s">
        <v>587</v>
      </c>
      <c r="I807" s="832" t="s">
        <v>2105</v>
      </c>
      <c r="J807" s="832" t="s">
        <v>1965</v>
      </c>
      <c r="K807" s="832" t="s">
        <v>634</v>
      </c>
      <c r="L807" s="835">
        <v>58.62</v>
      </c>
      <c r="M807" s="835">
        <v>234.48</v>
      </c>
      <c r="N807" s="832">
        <v>4</v>
      </c>
      <c r="O807" s="836">
        <v>2.5</v>
      </c>
      <c r="P807" s="835">
        <v>117.24</v>
      </c>
      <c r="Q807" s="837">
        <v>0.5</v>
      </c>
      <c r="R807" s="832">
        <v>2</v>
      </c>
      <c r="S807" s="837">
        <v>0.5</v>
      </c>
      <c r="T807" s="836">
        <v>1</v>
      </c>
      <c r="U807" s="838">
        <v>0.4</v>
      </c>
    </row>
    <row r="808" spans="1:21" ht="14.4" customHeight="1" x14ac:dyDescent="0.3">
      <c r="A808" s="831">
        <v>50</v>
      </c>
      <c r="B808" s="832" t="s">
        <v>1928</v>
      </c>
      <c r="C808" s="832" t="s">
        <v>1933</v>
      </c>
      <c r="D808" s="833" t="s">
        <v>2996</v>
      </c>
      <c r="E808" s="834" t="s">
        <v>1942</v>
      </c>
      <c r="F808" s="832" t="s">
        <v>1929</v>
      </c>
      <c r="G808" s="832" t="s">
        <v>2399</v>
      </c>
      <c r="H808" s="832" t="s">
        <v>587</v>
      </c>
      <c r="I808" s="832" t="s">
        <v>2400</v>
      </c>
      <c r="J808" s="832" t="s">
        <v>2401</v>
      </c>
      <c r="K808" s="832" t="s">
        <v>2402</v>
      </c>
      <c r="L808" s="835">
        <v>59.78</v>
      </c>
      <c r="M808" s="835">
        <v>239.12</v>
      </c>
      <c r="N808" s="832">
        <v>4</v>
      </c>
      <c r="O808" s="836">
        <v>2</v>
      </c>
      <c r="P808" s="835"/>
      <c r="Q808" s="837">
        <v>0</v>
      </c>
      <c r="R808" s="832"/>
      <c r="S808" s="837">
        <v>0</v>
      </c>
      <c r="T808" s="836"/>
      <c r="U808" s="838">
        <v>0</v>
      </c>
    </row>
    <row r="809" spans="1:21" ht="14.4" customHeight="1" x14ac:dyDescent="0.3">
      <c r="A809" s="831">
        <v>50</v>
      </c>
      <c r="B809" s="832" t="s">
        <v>1928</v>
      </c>
      <c r="C809" s="832" t="s">
        <v>1933</v>
      </c>
      <c r="D809" s="833" t="s">
        <v>2996</v>
      </c>
      <c r="E809" s="834" t="s">
        <v>1942</v>
      </c>
      <c r="F809" s="832" t="s">
        <v>1929</v>
      </c>
      <c r="G809" s="832" t="s">
        <v>2026</v>
      </c>
      <c r="H809" s="832" t="s">
        <v>624</v>
      </c>
      <c r="I809" s="832" t="s">
        <v>1599</v>
      </c>
      <c r="J809" s="832" t="s">
        <v>1597</v>
      </c>
      <c r="K809" s="832" t="s">
        <v>1600</v>
      </c>
      <c r="L809" s="835">
        <v>35.11</v>
      </c>
      <c r="M809" s="835">
        <v>35.11</v>
      </c>
      <c r="N809" s="832">
        <v>1</v>
      </c>
      <c r="O809" s="836">
        <v>0.5</v>
      </c>
      <c r="P809" s="835"/>
      <c r="Q809" s="837">
        <v>0</v>
      </c>
      <c r="R809" s="832"/>
      <c r="S809" s="837">
        <v>0</v>
      </c>
      <c r="T809" s="836"/>
      <c r="U809" s="838">
        <v>0</v>
      </c>
    </row>
    <row r="810" spans="1:21" ht="14.4" customHeight="1" x14ac:dyDescent="0.3">
      <c r="A810" s="831">
        <v>50</v>
      </c>
      <c r="B810" s="832" t="s">
        <v>1928</v>
      </c>
      <c r="C810" s="832" t="s">
        <v>1933</v>
      </c>
      <c r="D810" s="833" t="s">
        <v>2996</v>
      </c>
      <c r="E810" s="834" t="s">
        <v>1942</v>
      </c>
      <c r="F810" s="832" t="s">
        <v>1929</v>
      </c>
      <c r="G810" s="832" t="s">
        <v>2027</v>
      </c>
      <c r="H810" s="832" t="s">
        <v>624</v>
      </c>
      <c r="I810" s="832" t="s">
        <v>2080</v>
      </c>
      <c r="J810" s="832" t="s">
        <v>808</v>
      </c>
      <c r="K810" s="832" t="s">
        <v>1547</v>
      </c>
      <c r="L810" s="835">
        <v>923.74</v>
      </c>
      <c r="M810" s="835">
        <v>923.74</v>
      </c>
      <c r="N810" s="832">
        <v>1</v>
      </c>
      <c r="O810" s="836">
        <v>1</v>
      </c>
      <c r="P810" s="835"/>
      <c r="Q810" s="837">
        <v>0</v>
      </c>
      <c r="R810" s="832"/>
      <c r="S810" s="837">
        <v>0</v>
      </c>
      <c r="T810" s="836"/>
      <c r="U810" s="838">
        <v>0</v>
      </c>
    </row>
    <row r="811" spans="1:21" ht="14.4" customHeight="1" x14ac:dyDescent="0.3">
      <c r="A811" s="831">
        <v>50</v>
      </c>
      <c r="B811" s="832" t="s">
        <v>1928</v>
      </c>
      <c r="C811" s="832" t="s">
        <v>1933</v>
      </c>
      <c r="D811" s="833" t="s">
        <v>2996</v>
      </c>
      <c r="E811" s="834" t="s">
        <v>1942</v>
      </c>
      <c r="F811" s="832" t="s">
        <v>1929</v>
      </c>
      <c r="G811" s="832" t="s">
        <v>2027</v>
      </c>
      <c r="H811" s="832" t="s">
        <v>624</v>
      </c>
      <c r="I811" s="832" t="s">
        <v>2406</v>
      </c>
      <c r="J811" s="832" t="s">
        <v>814</v>
      </c>
      <c r="K811" s="832" t="s">
        <v>2407</v>
      </c>
      <c r="L811" s="835">
        <v>369.5</v>
      </c>
      <c r="M811" s="835">
        <v>369.5</v>
      </c>
      <c r="N811" s="832">
        <v>1</v>
      </c>
      <c r="O811" s="836">
        <v>0.5</v>
      </c>
      <c r="P811" s="835">
        <v>369.5</v>
      </c>
      <c r="Q811" s="837">
        <v>1</v>
      </c>
      <c r="R811" s="832">
        <v>1</v>
      </c>
      <c r="S811" s="837">
        <v>1</v>
      </c>
      <c r="T811" s="836">
        <v>0.5</v>
      </c>
      <c r="U811" s="838">
        <v>1</v>
      </c>
    </row>
    <row r="812" spans="1:21" ht="14.4" customHeight="1" x14ac:dyDescent="0.3">
      <c r="A812" s="831">
        <v>50</v>
      </c>
      <c r="B812" s="832" t="s">
        <v>1928</v>
      </c>
      <c r="C812" s="832" t="s">
        <v>1933</v>
      </c>
      <c r="D812" s="833" t="s">
        <v>2996</v>
      </c>
      <c r="E812" s="834" t="s">
        <v>1942</v>
      </c>
      <c r="F812" s="832" t="s">
        <v>1929</v>
      </c>
      <c r="G812" s="832" t="s">
        <v>2027</v>
      </c>
      <c r="H812" s="832" t="s">
        <v>624</v>
      </c>
      <c r="I812" s="832" t="s">
        <v>2081</v>
      </c>
      <c r="J812" s="832" t="s">
        <v>814</v>
      </c>
      <c r="K812" s="832" t="s">
        <v>1543</v>
      </c>
      <c r="L812" s="835">
        <v>1847.49</v>
      </c>
      <c r="M812" s="835">
        <v>1847.49</v>
      </c>
      <c r="N812" s="832">
        <v>1</v>
      </c>
      <c r="O812" s="836">
        <v>0.5</v>
      </c>
      <c r="P812" s="835"/>
      <c r="Q812" s="837">
        <v>0</v>
      </c>
      <c r="R812" s="832"/>
      <c r="S812" s="837">
        <v>0</v>
      </c>
      <c r="T812" s="836"/>
      <c r="U812" s="838">
        <v>0</v>
      </c>
    </row>
    <row r="813" spans="1:21" ht="14.4" customHeight="1" x14ac:dyDescent="0.3">
      <c r="A813" s="831">
        <v>50</v>
      </c>
      <c r="B813" s="832" t="s">
        <v>1928</v>
      </c>
      <c r="C813" s="832" t="s">
        <v>1933</v>
      </c>
      <c r="D813" s="833" t="s">
        <v>2996</v>
      </c>
      <c r="E813" s="834" t="s">
        <v>1942</v>
      </c>
      <c r="F813" s="832" t="s">
        <v>1929</v>
      </c>
      <c r="G813" s="832" t="s">
        <v>2027</v>
      </c>
      <c r="H813" s="832" t="s">
        <v>624</v>
      </c>
      <c r="I813" s="832" t="s">
        <v>1838</v>
      </c>
      <c r="J813" s="832" t="s">
        <v>814</v>
      </c>
      <c r="K813" s="832" t="s">
        <v>1839</v>
      </c>
      <c r="L813" s="835">
        <v>1385.62</v>
      </c>
      <c r="M813" s="835">
        <v>4156.8599999999997</v>
      </c>
      <c r="N813" s="832">
        <v>3</v>
      </c>
      <c r="O813" s="836">
        <v>0.5</v>
      </c>
      <c r="P813" s="835">
        <v>4156.8599999999997</v>
      </c>
      <c r="Q813" s="837">
        <v>1</v>
      </c>
      <c r="R813" s="832">
        <v>3</v>
      </c>
      <c r="S813" s="837">
        <v>1</v>
      </c>
      <c r="T813" s="836">
        <v>0.5</v>
      </c>
      <c r="U813" s="838">
        <v>1</v>
      </c>
    </row>
    <row r="814" spans="1:21" ht="14.4" customHeight="1" x14ac:dyDescent="0.3">
      <c r="A814" s="831">
        <v>50</v>
      </c>
      <c r="B814" s="832" t="s">
        <v>1928</v>
      </c>
      <c r="C814" s="832" t="s">
        <v>1933</v>
      </c>
      <c r="D814" s="833" t="s">
        <v>2996</v>
      </c>
      <c r="E814" s="834" t="s">
        <v>1942</v>
      </c>
      <c r="F814" s="832" t="s">
        <v>1929</v>
      </c>
      <c r="G814" s="832" t="s">
        <v>2027</v>
      </c>
      <c r="H814" s="832" t="s">
        <v>624</v>
      </c>
      <c r="I814" s="832" t="s">
        <v>2923</v>
      </c>
      <c r="J814" s="832" t="s">
        <v>814</v>
      </c>
      <c r="K814" s="832" t="s">
        <v>2924</v>
      </c>
      <c r="L814" s="835">
        <v>277.12</v>
      </c>
      <c r="M814" s="835">
        <v>554.24</v>
      </c>
      <c r="N814" s="832">
        <v>2</v>
      </c>
      <c r="O814" s="836">
        <v>0.5</v>
      </c>
      <c r="P814" s="835">
        <v>554.24</v>
      </c>
      <c r="Q814" s="837">
        <v>1</v>
      </c>
      <c r="R814" s="832">
        <v>2</v>
      </c>
      <c r="S814" s="837">
        <v>1</v>
      </c>
      <c r="T814" s="836">
        <v>0.5</v>
      </c>
      <c r="U814" s="838">
        <v>1</v>
      </c>
    </row>
    <row r="815" spans="1:21" ht="14.4" customHeight="1" x14ac:dyDescent="0.3">
      <c r="A815" s="831">
        <v>50</v>
      </c>
      <c r="B815" s="832" t="s">
        <v>1928</v>
      </c>
      <c r="C815" s="832" t="s">
        <v>1933</v>
      </c>
      <c r="D815" s="833" t="s">
        <v>2996</v>
      </c>
      <c r="E815" s="834" t="s">
        <v>1942</v>
      </c>
      <c r="F815" s="832" t="s">
        <v>1929</v>
      </c>
      <c r="G815" s="832" t="s">
        <v>2030</v>
      </c>
      <c r="H815" s="832" t="s">
        <v>624</v>
      </c>
      <c r="I815" s="832" t="s">
        <v>2031</v>
      </c>
      <c r="J815" s="832" t="s">
        <v>1516</v>
      </c>
      <c r="K815" s="832" t="s">
        <v>1517</v>
      </c>
      <c r="L815" s="835">
        <v>16.12</v>
      </c>
      <c r="M815" s="835">
        <v>16.12</v>
      </c>
      <c r="N815" s="832">
        <v>1</v>
      </c>
      <c r="O815" s="836">
        <v>0.5</v>
      </c>
      <c r="P815" s="835"/>
      <c r="Q815" s="837">
        <v>0</v>
      </c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50</v>
      </c>
      <c r="B816" s="832" t="s">
        <v>1928</v>
      </c>
      <c r="C816" s="832" t="s">
        <v>1933</v>
      </c>
      <c r="D816" s="833" t="s">
        <v>2996</v>
      </c>
      <c r="E816" s="834" t="s">
        <v>1942</v>
      </c>
      <c r="F816" s="832" t="s">
        <v>1929</v>
      </c>
      <c r="G816" s="832" t="s">
        <v>2030</v>
      </c>
      <c r="H816" s="832" t="s">
        <v>624</v>
      </c>
      <c r="I816" s="832" t="s">
        <v>1515</v>
      </c>
      <c r="J816" s="832" t="s">
        <v>1516</v>
      </c>
      <c r="K816" s="832" t="s">
        <v>1517</v>
      </c>
      <c r="L816" s="835">
        <v>16.12</v>
      </c>
      <c r="M816" s="835">
        <v>16.12</v>
      </c>
      <c r="N816" s="832">
        <v>1</v>
      </c>
      <c r="O816" s="836">
        <v>0.5</v>
      </c>
      <c r="P816" s="835">
        <v>16.12</v>
      </c>
      <c r="Q816" s="837">
        <v>1</v>
      </c>
      <c r="R816" s="832">
        <v>1</v>
      </c>
      <c r="S816" s="837">
        <v>1</v>
      </c>
      <c r="T816" s="836">
        <v>0.5</v>
      </c>
      <c r="U816" s="838">
        <v>1</v>
      </c>
    </row>
    <row r="817" spans="1:21" ht="14.4" customHeight="1" x14ac:dyDescent="0.3">
      <c r="A817" s="831">
        <v>50</v>
      </c>
      <c r="B817" s="832" t="s">
        <v>1928</v>
      </c>
      <c r="C817" s="832" t="s">
        <v>1933</v>
      </c>
      <c r="D817" s="833" t="s">
        <v>2996</v>
      </c>
      <c r="E817" s="834" t="s">
        <v>1942</v>
      </c>
      <c r="F817" s="832" t="s">
        <v>1929</v>
      </c>
      <c r="G817" s="832" t="s">
        <v>2036</v>
      </c>
      <c r="H817" s="832" t="s">
        <v>624</v>
      </c>
      <c r="I817" s="832" t="s">
        <v>1852</v>
      </c>
      <c r="J817" s="832" t="s">
        <v>952</v>
      </c>
      <c r="K817" s="832" t="s">
        <v>1849</v>
      </c>
      <c r="L817" s="835">
        <v>47.7</v>
      </c>
      <c r="M817" s="835">
        <v>47.7</v>
      </c>
      <c r="N817" s="832">
        <v>1</v>
      </c>
      <c r="O817" s="836">
        <v>0.5</v>
      </c>
      <c r="P817" s="835"/>
      <c r="Q817" s="837">
        <v>0</v>
      </c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50</v>
      </c>
      <c r="B818" s="832" t="s">
        <v>1928</v>
      </c>
      <c r="C818" s="832" t="s">
        <v>1933</v>
      </c>
      <c r="D818" s="833" t="s">
        <v>2996</v>
      </c>
      <c r="E818" s="834" t="s">
        <v>1942</v>
      </c>
      <c r="F818" s="832" t="s">
        <v>1929</v>
      </c>
      <c r="G818" s="832" t="s">
        <v>2036</v>
      </c>
      <c r="H818" s="832" t="s">
        <v>624</v>
      </c>
      <c r="I818" s="832" t="s">
        <v>1635</v>
      </c>
      <c r="J818" s="832" t="s">
        <v>952</v>
      </c>
      <c r="K818" s="832" t="s">
        <v>1636</v>
      </c>
      <c r="L818" s="835">
        <v>143.09</v>
      </c>
      <c r="M818" s="835">
        <v>286.18</v>
      </c>
      <c r="N818" s="832">
        <v>2</v>
      </c>
      <c r="O818" s="836">
        <v>1</v>
      </c>
      <c r="P818" s="835">
        <v>143.09</v>
      </c>
      <c r="Q818" s="837">
        <v>0.5</v>
      </c>
      <c r="R818" s="832">
        <v>1</v>
      </c>
      <c r="S818" s="837">
        <v>0.5</v>
      </c>
      <c r="T818" s="836">
        <v>0.5</v>
      </c>
      <c r="U818" s="838">
        <v>0.5</v>
      </c>
    </row>
    <row r="819" spans="1:21" ht="14.4" customHeight="1" x14ac:dyDescent="0.3">
      <c r="A819" s="831">
        <v>50</v>
      </c>
      <c r="B819" s="832" t="s">
        <v>1928</v>
      </c>
      <c r="C819" s="832" t="s">
        <v>1933</v>
      </c>
      <c r="D819" s="833" t="s">
        <v>2996</v>
      </c>
      <c r="E819" s="834" t="s">
        <v>1942</v>
      </c>
      <c r="F819" s="832" t="s">
        <v>1929</v>
      </c>
      <c r="G819" s="832" t="s">
        <v>2037</v>
      </c>
      <c r="H819" s="832" t="s">
        <v>624</v>
      </c>
      <c r="I819" s="832" t="s">
        <v>1853</v>
      </c>
      <c r="J819" s="832" t="s">
        <v>1648</v>
      </c>
      <c r="K819" s="832" t="s">
        <v>1854</v>
      </c>
      <c r="L819" s="835">
        <v>72.88</v>
      </c>
      <c r="M819" s="835">
        <v>72.88</v>
      </c>
      <c r="N819" s="832">
        <v>1</v>
      </c>
      <c r="O819" s="836">
        <v>0.5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50</v>
      </c>
      <c r="B820" s="832" t="s">
        <v>1928</v>
      </c>
      <c r="C820" s="832" t="s">
        <v>1933</v>
      </c>
      <c r="D820" s="833" t="s">
        <v>2996</v>
      </c>
      <c r="E820" s="834" t="s">
        <v>1942</v>
      </c>
      <c r="F820" s="832" t="s">
        <v>1929</v>
      </c>
      <c r="G820" s="832" t="s">
        <v>2037</v>
      </c>
      <c r="H820" s="832" t="s">
        <v>624</v>
      </c>
      <c r="I820" s="832" t="s">
        <v>2925</v>
      </c>
      <c r="J820" s="832" t="s">
        <v>2425</v>
      </c>
      <c r="K820" s="832" t="s">
        <v>2926</v>
      </c>
      <c r="L820" s="835">
        <v>72.31</v>
      </c>
      <c r="M820" s="835">
        <v>72.31</v>
      </c>
      <c r="N820" s="832">
        <v>1</v>
      </c>
      <c r="O820" s="836">
        <v>0.5</v>
      </c>
      <c r="P820" s="835"/>
      <c r="Q820" s="837">
        <v>0</v>
      </c>
      <c r="R820" s="832"/>
      <c r="S820" s="837">
        <v>0</v>
      </c>
      <c r="T820" s="836"/>
      <c r="U820" s="838">
        <v>0</v>
      </c>
    </row>
    <row r="821" spans="1:21" ht="14.4" customHeight="1" x14ac:dyDescent="0.3">
      <c r="A821" s="831">
        <v>50</v>
      </c>
      <c r="B821" s="832" t="s">
        <v>1928</v>
      </c>
      <c r="C821" s="832" t="s">
        <v>1933</v>
      </c>
      <c r="D821" s="833" t="s">
        <v>2996</v>
      </c>
      <c r="E821" s="834" t="s">
        <v>1942</v>
      </c>
      <c r="F821" s="832" t="s">
        <v>1929</v>
      </c>
      <c r="G821" s="832" t="s">
        <v>2042</v>
      </c>
      <c r="H821" s="832" t="s">
        <v>624</v>
      </c>
      <c r="I821" s="832" t="s">
        <v>1643</v>
      </c>
      <c r="J821" s="832" t="s">
        <v>1641</v>
      </c>
      <c r="K821" s="832" t="s">
        <v>1644</v>
      </c>
      <c r="L821" s="835">
        <v>15.9</v>
      </c>
      <c r="M821" s="835">
        <v>15.9</v>
      </c>
      <c r="N821" s="832">
        <v>1</v>
      </c>
      <c r="O821" s="836">
        <v>0.5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50</v>
      </c>
      <c r="B822" s="832" t="s">
        <v>1928</v>
      </c>
      <c r="C822" s="832" t="s">
        <v>1933</v>
      </c>
      <c r="D822" s="833" t="s">
        <v>2996</v>
      </c>
      <c r="E822" s="834" t="s">
        <v>1942</v>
      </c>
      <c r="F822" s="832" t="s">
        <v>1929</v>
      </c>
      <c r="G822" s="832" t="s">
        <v>2043</v>
      </c>
      <c r="H822" s="832" t="s">
        <v>587</v>
      </c>
      <c r="I822" s="832" t="s">
        <v>2927</v>
      </c>
      <c r="J822" s="832" t="s">
        <v>2439</v>
      </c>
      <c r="K822" s="832" t="s">
        <v>2928</v>
      </c>
      <c r="L822" s="835">
        <v>86.97</v>
      </c>
      <c r="M822" s="835">
        <v>86.97</v>
      </c>
      <c r="N822" s="832">
        <v>1</v>
      </c>
      <c r="O822" s="836">
        <v>0.5</v>
      </c>
      <c r="P822" s="835"/>
      <c r="Q822" s="837">
        <v>0</v>
      </c>
      <c r="R822" s="832"/>
      <c r="S822" s="837">
        <v>0</v>
      </c>
      <c r="T822" s="836"/>
      <c r="U822" s="838">
        <v>0</v>
      </c>
    </row>
    <row r="823" spans="1:21" ht="14.4" customHeight="1" x14ac:dyDescent="0.3">
      <c r="A823" s="831">
        <v>50</v>
      </c>
      <c r="B823" s="832" t="s">
        <v>1928</v>
      </c>
      <c r="C823" s="832" t="s">
        <v>1933</v>
      </c>
      <c r="D823" s="833" t="s">
        <v>2996</v>
      </c>
      <c r="E823" s="834" t="s">
        <v>1942</v>
      </c>
      <c r="F823" s="832" t="s">
        <v>1929</v>
      </c>
      <c r="G823" s="832" t="s">
        <v>2447</v>
      </c>
      <c r="H823" s="832" t="s">
        <v>587</v>
      </c>
      <c r="I823" s="832" t="s">
        <v>2929</v>
      </c>
      <c r="J823" s="832" t="s">
        <v>992</v>
      </c>
      <c r="K823" s="832" t="s">
        <v>2930</v>
      </c>
      <c r="L823" s="835">
        <v>128.69999999999999</v>
      </c>
      <c r="M823" s="835">
        <v>128.69999999999999</v>
      </c>
      <c r="N823" s="832">
        <v>1</v>
      </c>
      <c r="O823" s="836">
        <v>1</v>
      </c>
      <c r="P823" s="835">
        <v>128.69999999999999</v>
      </c>
      <c r="Q823" s="837">
        <v>1</v>
      </c>
      <c r="R823" s="832">
        <v>1</v>
      </c>
      <c r="S823" s="837">
        <v>1</v>
      </c>
      <c r="T823" s="836">
        <v>1</v>
      </c>
      <c r="U823" s="838">
        <v>1</v>
      </c>
    </row>
    <row r="824" spans="1:21" ht="14.4" customHeight="1" x14ac:dyDescent="0.3">
      <c r="A824" s="831">
        <v>50</v>
      </c>
      <c r="B824" s="832" t="s">
        <v>1928</v>
      </c>
      <c r="C824" s="832" t="s">
        <v>1933</v>
      </c>
      <c r="D824" s="833" t="s">
        <v>2996</v>
      </c>
      <c r="E824" s="834" t="s">
        <v>1942</v>
      </c>
      <c r="F824" s="832" t="s">
        <v>1929</v>
      </c>
      <c r="G824" s="832" t="s">
        <v>2447</v>
      </c>
      <c r="H824" s="832" t="s">
        <v>587</v>
      </c>
      <c r="I824" s="832" t="s">
        <v>2931</v>
      </c>
      <c r="J824" s="832" t="s">
        <v>992</v>
      </c>
      <c r="K824" s="832" t="s">
        <v>2932</v>
      </c>
      <c r="L824" s="835">
        <v>181.04</v>
      </c>
      <c r="M824" s="835">
        <v>181.04</v>
      </c>
      <c r="N824" s="832">
        <v>1</v>
      </c>
      <c r="O824" s="836">
        <v>1</v>
      </c>
      <c r="P824" s="835">
        <v>181.04</v>
      </c>
      <c r="Q824" s="837">
        <v>1</v>
      </c>
      <c r="R824" s="832">
        <v>1</v>
      </c>
      <c r="S824" s="837">
        <v>1</v>
      </c>
      <c r="T824" s="836">
        <v>1</v>
      </c>
      <c r="U824" s="838">
        <v>1</v>
      </c>
    </row>
    <row r="825" spans="1:21" ht="14.4" customHeight="1" x14ac:dyDescent="0.3">
      <c r="A825" s="831">
        <v>50</v>
      </c>
      <c r="B825" s="832" t="s">
        <v>1928</v>
      </c>
      <c r="C825" s="832" t="s">
        <v>1933</v>
      </c>
      <c r="D825" s="833" t="s">
        <v>2996</v>
      </c>
      <c r="E825" s="834" t="s">
        <v>1942</v>
      </c>
      <c r="F825" s="832" t="s">
        <v>1929</v>
      </c>
      <c r="G825" s="832" t="s">
        <v>2050</v>
      </c>
      <c r="H825" s="832" t="s">
        <v>587</v>
      </c>
      <c r="I825" s="832" t="s">
        <v>2051</v>
      </c>
      <c r="J825" s="832" t="s">
        <v>1041</v>
      </c>
      <c r="K825" s="832" t="s">
        <v>2052</v>
      </c>
      <c r="L825" s="835">
        <v>42.08</v>
      </c>
      <c r="M825" s="835">
        <v>84.16</v>
      </c>
      <c r="N825" s="832">
        <v>2</v>
      </c>
      <c r="O825" s="836">
        <v>0.5</v>
      </c>
      <c r="P825" s="835"/>
      <c r="Q825" s="837">
        <v>0</v>
      </c>
      <c r="R825" s="832"/>
      <c r="S825" s="837">
        <v>0</v>
      </c>
      <c r="T825" s="836"/>
      <c r="U825" s="838">
        <v>0</v>
      </c>
    </row>
    <row r="826" spans="1:21" ht="14.4" customHeight="1" x14ac:dyDescent="0.3">
      <c r="A826" s="831">
        <v>50</v>
      </c>
      <c r="B826" s="832" t="s">
        <v>1928</v>
      </c>
      <c r="C826" s="832" t="s">
        <v>1933</v>
      </c>
      <c r="D826" s="833" t="s">
        <v>2996</v>
      </c>
      <c r="E826" s="834" t="s">
        <v>1942</v>
      </c>
      <c r="F826" s="832" t="s">
        <v>1929</v>
      </c>
      <c r="G826" s="832" t="s">
        <v>2057</v>
      </c>
      <c r="H826" s="832" t="s">
        <v>587</v>
      </c>
      <c r="I826" s="832" t="s">
        <v>2058</v>
      </c>
      <c r="J826" s="832" t="s">
        <v>2059</v>
      </c>
      <c r="K826" s="832" t="s">
        <v>2060</v>
      </c>
      <c r="L826" s="835">
        <v>93.43</v>
      </c>
      <c r="M826" s="835">
        <v>186.86</v>
      </c>
      <c r="N826" s="832">
        <v>2</v>
      </c>
      <c r="O826" s="836">
        <v>1.5</v>
      </c>
      <c r="P826" s="835"/>
      <c r="Q826" s="837">
        <v>0</v>
      </c>
      <c r="R826" s="832"/>
      <c r="S826" s="837">
        <v>0</v>
      </c>
      <c r="T826" s="836"/>
      <c r="U826" s="838">
        <v>0</v>
      </c>
    </row>
    <row r="827" spans="1:21" ht="14.4" customHeight="1" x14ac:dyDescent="0.3">
      <c r="A827" s="831">
        <v>50</v>
      </c>
      <c r="B827" s="832" t="s">
        <v>1928</v>
      </c>
      <c r="C827" s="832" t="s">
        <v>1933</v>
      </c>
      <c r="D827" s="833" t="s">
        <v>2996</v>
      </c>
      <c r="E827" s="834" t="s">
        <v>1942</v>
      </c>
      <c r="F827" s="832" t="s">
        <v>1929</v>
      </c>
      <c r="G827" s="832" t="s">
        <v>1053</v>
      </c>
      <c r="H827" s="832" t="s">
        <v>624</v>
      </c>
      <c r="I827" s="832" t="s">
        <v>1536</v>
      </c>
      <c r="J827" s="832" t="s">
        <v>1537</v>
      </c>
      <c r="K827" s="832" t="s">
        <v>1538</v>
      </c>
      <c r="L827" s="835">
        <v>120.61</v>
      </c>
      <c r="M827" s="835">
        <v>120.61</v>
      </c>
      <c r="N827" s="832">
        <v>1</v>
      </c>
      <c r="O827" s="836">
        <v>0.5</v>
      </c>
      <c r="P827" s="835">
        <v>120.61</v>
      </c>
      <c r="Q827" s="837">
        <v>1</v>
      </c>
      <c r="R827" s="832">
        <v>1</v>
      </c>
      <c r="S827" s="837">
        <v>1</v>
      </c>
      <c r="T827" s="836">
        <v>0.5</v>
      </c>
      <c r="U827" s="838">
        <v>1</v>
      </c>
    </row>
    <row r="828" spans="1:21" ht="14.4" customHeight="1" x14ac:dyDescent="0.3">
      <c r="A828" s="831">
        <v>50</v>
      </c>
      <c r="B828" s="832" t="s">
        <v>1928</v>
      </c>
      <c r="C828" s="832" t="s">
        <v>1933</v>
      </c>
      <c r="D828" s="833" t="s">
        <v>2996</v>
      </c>
      <c r="E828" s="834" t="s">
        <v>1942</v>
      </c>
      <c r="F828" s="832" t="s">
        <v>1929</v>
      </c>
      <c r="G828" s="832" t="s">
        <v>1053</v>
      </c>
      <c r="H828" s="832" t="s">
        <v>587</v>
      </c>
      <c r="I828" s="832" t="s">
        <v>1539</v>
      </c>
      <c r="J828" s="832" t="s">
        <v>1537</v>
      </c>
      <c r="K828" s="832" t="s">
        <v>1540</v>
      </c>
      <c r="L828" s="835">
        <v>184.74</v>
      </c>
      <c r="M828" s="835">
        <v>369.48</v>
      </c>
      <c r="N828" s="832">
        <v>2</v>
      </c>
      <c r="O828" s="836">
        <v>1</v>
      </c>
      <c r="P828" s="835">
        <v>184.74</v>
      </c>
      <c r="Q828" s="837">
        <v>0.5</v>
      </c>
      <c r="R828" s="832">
        <v>1</v>
      </c>
      <c r="S828" s="837">
        <v>0.5</v>
      </c>
      <c r="T828" s="836">
        <v>0.5</v>
      </c>
      <c r="U828" s="838">
        <v>0.5</v>
      </c>
    </row>
    <row r="829" spans="1:21" ht="14.4" customHeight="1" x14ac:dyDescent="0.3">
      <c r="A829" s="831">
        <v>50</v>
      </c>
      <c r="B829" s="832" t="s">
        <v>1928</v>
      </c>
      <c r="C829" s="832" t="s">
        <v>1933</v>
      </c>
      <c r="D829" s="833" t="s">
        <v>2996</v>
      </c>
      <c r="E829" s="834" t="s">
        <v>1942</v>
      </c>
      <c r="F829" s="832" t="s">
        <v>1929</v>
      </c>
      <c r="G829" s="832" t="s">
        <v>2756</v>
      </c>
      <c r="H829" s="832" t="s">
        <v>624</v>
      </c>
      <c r="I829" s="832" t="s">
        <v>1768</v>
      </c>
      <c r="J829" s="832" t="s">
        <v>1769</v>
      </c>
      <c r="K829" s="832" t="s">
        <v>1770</v>
      </c>
      <c r="L829" s="835">
        <v>50.32</v>
      </c>
      <c r="M829" s="835">
        <v>50.32</v>
      </c>
      <c r="N829" s="832">
        <v>1</v>
      </c>
      <c r="O829" s="836">
        <v>1</v>
      </c>
      <c r="P829" s="835">
        <v>50.32</v>
      </c>
      <c r="Q829" s="837">
        <v>1</v>
      </c>
      <c r="R829" s="832">
        <v>1</v>
      </c>
      <c r="S829" s="837">
        <v>1</v>
      </c>
      <c r="T829" s="836">
        <v>1</v>
      </c>
      <c r="U829" s="838">
        <v>1</v>
      </c>
    </row>
    <row r="830" spans="1:21" ht="14.4" customHeight="1" x14ac:dyDescent="0.3">
      <c r="A830" s="831">
        <v>50</v>
      </c>
      <c r="B830" s="832" t="s">
        <v>1928</v>
      </c>
      <c r="C830" s="832" t="s">
        <v>1933</v>
      </c>
      <c r="D830" s="833" t="s">
        <v>2996</v>
      </c>
      <c r="E830" s="834" t="s">
        <v>1942</v>
      </c>
      <c r="F830" s="832" t="s">
        <v>1929</v>
      </c>
      <c r="G830" s="832" t="s">
        <v>2065</v>
      </c>
      <c r="H830" s="832" t="s">
        <v>624</v>
      </c>
      <c r="I830" s="832" t="s">
        <v>1709</v>
      </c>
      <c r="J830" s="832" t="s">
        <v>1089</v>
      </c>
      <c r="K830" s="832" t="s">
        <v>1710</v>
      </c>
      <c r="L830" s="835">
        <v>154.36000000000001</v>
      </c>
      <c r="M830" s="835">
        <v>154.36000000000001</v>
      </c>
      <c r="N830" s="832">
        <v>1</v>
      </c>
      <c r="O830" s="836">
        <v>1</v>
      </c>
      <c r="P830" s="835"/>
      <c r="Q830" s="837">
        <v>0</v>
      </c>
      <c r="R830" s="832"/>
      <c r="S830" s="837">
        <v>0</v>
      </c>
      <c r="T830" s="836"/>
      <c r="U830" s="838">
        <v>0</v>
      </c>
    </row>
    <row r="831" spans="1:21" ht="14.4" customHeight="1" x14ac:dyDescent="0.3">
      <c r="A831" s="831">
        <v>50</v>
      </c>
      <c r="B831" s="832" t="s">
        <v>1928</v>
      </c>
      <c r="C831" s="832" t="s">
        <v>1933</v>
      </c>
      <c r="D831" s="833" t="s">
        <v>2996</v>
      </c>
      <c r="E831" s="834" t="s">
        <v>1942</v>
      </c>
      <c r="F831" s="832" t="s">
        <v>1929</v>
      </c>
      <c r="G831" s="832" t="s">
        <v>2268</v>
      </c>
      <c r="H831" s="832" t="s">
        <v>624</v>
      </c>
      <c r="I831" s="832" t="s">
        <v>1702</v>
      </c>
      <c r="J831" s="832" t="s">
        <v>1703</v>
      </c>
      <c r="K831" s="832" t="s">
        <v>1704</v>
      </c>
      <c r="L831" s="835">
        <v>49.08</v>
      </c>
      <c r="M831" s="835">
        <v>98.16</v>
      </c>
      <c r="N831" s="832">
        <v>2</v>
      </c>
      <c r="O831" s="836">
        <v>2</v>
      </c>
      <c r="P831" s="835">
        <v>98.16</v>
      </c>
      <c r="Q831" s="837">
        <v>1</v>
      </c>
      <c r="R831" s="832">
        <v>2</v>
      </c>
      <c r="S831" s="837">
        <v>1</v>
      </c>
      <c r="T831" s="836">
        <v>2</v>
      </c>
      <c r="U831" s="838">
        <v>1</v>
      </c>
    </row>
    <row r="832" spans="1:21" ht="14.4" customHeight="1" x14ac:dyDescent="0.3">
      <c r="A832" s="831">
        <v>50</v>
      </c>
      <c r="B832" s="832" t="s">
        <v>1928</v>
      </c>
      <c r="C832" s="832" t="s">
        <v>1933</v>
      </c>
      <c r="D832" s="833" t="s">
        <v>2996</v>
      </c>
      <c r="E832" s="834" t="s">
        <v>1942</v>
      </c>
      <c r="F832" s="832" t="s">
        <v>1930</v>
      </c>
      <c r="G832" s="832" t="s">
        <v>2271</v>
      </c>
      <c r="H832" s="832" t="s">
        <v>587</v>
      </c>
      <c r="I832" s="832" t="s">
        <v>2272</v>
      </c>
      <c r="J832" s="832" t="s">
        <v>2273</v>
      </c>
      <c r="K832" s="832" t="s">
        <v>2274</v>
      </c>
      <c r="L832" s="835">
        <v>25</v>
      </c>
      <c r="M832" s="835">
        <v>400</v>
      </c>
      <c r="N832" s="832">
        <v>16</v>
      </c>
      <c r="O832" s="836">
        <v>4</v>
      </c>
      <c r="P832" s="835">
        <v>400</v>
      </c>
      <c r="Q832" s="837">
        <v>1</v>
      </c>
      <c r="R832" s="832">
        <v>16</v>
      </c>
      <c r="S832" s="837">
        <v>1</v>
      </c>
      <c r="T832" s="836">
        <v>4</v>
      </c>
      <c r="U832" s="838">
        <v>1</v>
      </c>
    </row>
    <row r="833" spans="1:21" ht="14.4" customHeight="1" x14ac:dyDescent="0.3">
      <c r="A833" s="831">
        <v>50</v>
      </c>
      <c r="B833" s="832" t="s">
        <v>1928</v>
      </c>
      <c r="C833" s="832" t="s">
        <v>1933</v>
      </c>
      <c r="D833" s="833" t="s">
        <v>2996</v>
      </c>
      <c r="E833" s="834" t="s">
        <v>1942</v>
      </c>
      <c r="F833" s="832" t="s">
        <v>1930</v>
      </c>
      <c r="G833" s="832" t="s">
        <v>2271</v>
      </c>
      <c r="H833" s="832" t="s">
        <v>587</v>
      </c>
      <c r="I833" s="832" t="s">
        <v>2275</v>
      </c>
      <c r="J833" s="832" t="s">
        <v>2273</v>
      </c>
      <c r="K833" s="832" t="s">
        <v>2276</v>
      </c>
      <c r="L833" s="835">
        <v>30</v>
      </c>
      <c r="M833" s="835">
        <v>600</v>
      </c>
      <c r="N833" s="832">
        <v>20</v>
      </c>
      <c r="O833" s="836">
        <v>5</v>
      </c>
      <c r="P833" s="835">
        <v>600</v>
      </c>
      <c r="Q833" s="837">
        <v>1</v>
      </c>
      <c r="R833" s="832">
        <v>20</v>
      </c>
      <c r="S833" s="837">
        <v>1</v>
      </c>
      <c r="T833" s="836">
        <v>5</v>
      </c>
      <c r="U833" s="838">
        <v>1</v>
      </c>
    </row>
    <row r="834" spans="1:21" ht="14.4" customHeight="1" x14ac:dyDescent="0.3">
      <c r="A834" s="831">
        <v>50</v>
      </c>
      <c r="B834" s="832" t="s">
        <v>1928</v>
      </c>
      <c r="C834" s="832" t="s">
        <v>1933</v>
      </c>
      <c r="D834" s="833" t="s">
        <v>2996</v>
      </c>
      <c r="E834" s="834" t="s">
        <v>1942</v>
      </c>
      <c r="F834" s="832" t="s">
        <v>1930</v>
      </c>
      <c r="G834" s="832" t="s">
        <v>2277</v>
      </c>
      <c r="H834" s="832" t="s">
        <v>587</v>
      </c>
      <c r="I834" s="832" t="s">
        <v>2278</v>
      </c>
      <c r="J834" s="832" t="s">
        <v>2279</v>
      </c>
      <c r="K834" s="832" t="s">
        <v>2280</v>
      </c>
      <c r="L834" s="835">
        <v>378.48</v>
      </c>
      <c r="M834" s="835">
        <v>1135.44</v>
      </c>
      <c r="N834" s="832">
        <v>3</v>
      </c>
      <c r="O834" s="836">
        <v>3</v>
      </c>
      <c r="P834" s="835">
        <v>1135.44</v>
      </c>
      <c r="Q834" s="837">
        <v>1</v>
      </c>
      <c r="R834" s="832">
        <v>3</v>
      </c>
      <c r="S834" s="837">
        <v>1</v>
      </c>
      <c r="T834" s="836">
        <v>3</v>
      </c>
      <c r="U834" s="838">
        <v>1</v>
      </c>
    </row>
    <row r="835" spans="1:21" ht="14.4" customHeight="1" x14ac:dyDescent="0.3">
      <c r="A835" s="831">
        <v>50</v>
      </c>
      <c r="B835" s="832" t="s">
        <v>1928</v>
      </c>
      <c r="C835" s="832" t="s">
        <v>1933</v>
      </c>
      <c r="D835" s="833" t="s">
        <v>2996</v>
      </c>
      <c r="E835" s="834" t="s">
        <v>1942</v>
      </c>
      <c r="F835" s="832" t="s">
        <v>1930</v>
      </c>
      <c r="G835" s="832" t="s">
        <v>2277</v>
      </c>
      <c r="H835" s="832" t="s">
        <v>587</v>
      </c>
      <c r="I835" s="832" t="s">
        <v>2281</v>
      </c>
      <c r="J835" s="832" t="s">
        <v>2282</v>
      </c>
      <c r="K835" s="832" t="s">
        <v>2283</v>
      </c>
      <c r="L835" s="835">
        <v>378.48</v>
      </c>
      <c r="M835" s="835">
        <v>1135.44</v>
      </c>
      <c r="N835" s="832">
        <v>3</v>
      </c>
      <c r="O835" s="836">
        <v>3</v>
      </c>
      <c r="P835" s="835">
        <v>1135.44</v>
      </c>
      <c r="Q835" s="837">
        <v>1</v>
      </c>
      <c r="R835" s="832">
        <v>3</v>
      </c>
      <c r="S835" s="837">
        <v>1</v>
      </c>
      <c r="T835" s="836">
        <v>3</v>
      </c>
      <c r="U835" s="838">
        <v>1</v>
      </c>
    </row>
    <row r="836" spans="1:21" ht="14.4" customHeight="1" x14ac:dyDescent="0.3">
      <c r="A836" s="831">
        <v>50</v>
      </c>
      <c r="B836" s="832" t="s">
        <v>1928</v>
      </c>
      <c r="C836" s="832" t="s">
        <v>1933</v>
      </c>
      <c r="D836" s="833" t="s">
        <v>2996</v>
      </c>
      <c r="E836" s="834" t="s">
        <v>1938</v>
      </c>
      <c r="F836" s="832" t="s">
        <v>1929</v>
      </c>
      <c r="G836" s="832" t="s">
        <v>1993</v>
      </c>
      <c r="H836" s="832" t="s">
        <v>624</v>
      </c>
      <c r="I836" s="832" t="s">
        <v>2933</v>
      </c>
      <c r="J836" s="832" t="s">
        <v>633</v>
      </c>
      <c r="K836" s="832" t="s">
        <v>2308</v>
      </c>
      <c r="L836" s="835">
        <v>21.76</v>
      </c>
      <c r="M836" s="835">
        <v>21.76</v>
      </c>
      <c r="N836" s="832">
        <v>1</v>
      </c>
      <c r="O836" s="836">
        <v>0.5</v>
      </c>
      <c r="P836" s="835"/>
      <c r="Q836" s="837">
        <v>0</v>
      </c>
      <c r="R836" s="832"/>
      <c r="S836" s="837">
        <v>0</v>
      </c>
      <c r="T836" s="836"/>
      <c r="U836" s="838">
        <v>0</v>
      </c>
    </row>
    <row r="837" spans="1:21" ht="14.4" customHeight="1" x14ac:dyDescent="0.3">
      <c r="A837" s="831">
        <v>50</v>
      </c>
      <c r="B837" s="832" t="s">
        <v>1928</v>
      </c>
      <c r="C837" s="832" t="s">
        <v>1933</v>
      </c>
      <c r="D837" s="833" t="s">
        <v>2996</v>
      </c>
      <c r="E837" s="834" t="s">
        <v>1938</v>
      </c>
      <c r="F837" s="832" t="s">
        <v>1929</v>
      </c>
      <c r="G837" s="832" t="s">
        <v>2125</v>
      </c>
      <c r="H837" s="832" t="s">
        <v>624</v>
      </c>
      <c r="I837" s="832" t="s">
        <v>1790</v>
      </c>
      <c r="J837" s="832" t="s">
        <v>1791</v>
      </c>
      <c r="K837" s="832" t="s">
        <v>1792</v>
      </c>
      <c r="L837" s="835">
        <v>4.7</v>
      </c>
      <c r="M837" s="835">
        <v>4.7</v>
      </c>
      <c r="N837" s="832">
        <v>1</v>
      </c>
      <c r="O837" s="836">
        <v>0.5</v>
      </c>
      <c r="P837" s="835"/>
      <c r="Q837" s="837">
        <v>0</v>
      </c>
      <c r="R837" s="832"/>
      <c r="S837" s="837">
        <v>0</v>
      </c>
      <c r="T837" s="836"/>
      <c r="U837" s="838">
        <v>0</v>
      </c>
    </row>
    <row r="838" spans="1:21" ht="14.4" customHeight="1" x14ac:dyDescent="0.3">
      <c r="A838" s="831">
        <v>50</v>
      </c>
      <c r="B838" s="832" t="s">
        <v>1928</v>
      </c>
      <c r="C838" s="832" t="s">
        <v>1933</v>
      </c>
      <c r="D838" s="833" t="s">
        <v>2996</v>
      </c>
      <c r="E838" s="834" t="s">
        <v>1938</v>
      </c>
      <c r="F838" s="832" t="s">
        <v>1929</v>
      </c>
      <c r="G838" s="832" t="s">
        <v>1953</v>
      </c>
      <c r="H838" s="832" t="s">
        <v>624</v>
      </c>
      <c r="I838" s="832" t="s">
        <v>1571</v>
      </c>
      <c r="J838" s="832" t="s">
        <v>721</v>
      </c>
      <c r="K838" s="832" t="s">
        <v>1572</v>
      </c>
      <c r="L838" s="835">
        <v>72</v>
      </c>
      <c r="M838" s="835">
        <v>288</v>
      </c>
      <c r="N838" s="832">
        <v>4</v>
      </c>
      <c r="O838" s="836">
        <v>3.5</v>
      </c>
      <c r="P838" s="835">
        <v>72</v>
      </c>
      <c r="Q838" s="837">
        <v>0.25</v>
      </c>
      <c r="R838" s="832">
        <v>1</v>
      </c>
      <c r="S838" s="837">
        <v>0.25</v>
      </c>
      <c r="T838" s="836">
        <v>1</v>
      </c>
      <c r="U838" s="838">
        <v>0.2857142857142857</v>
      </c>
    </row>
    <row r="839" spans="1:21" ht="14.4" customHeight="1" x14ac:dyDescent="0.3">
      <c r="A839" s="831">
        <v>50</v>
      </c>
      <c r="B839" s="832" t="s">
        <v>1928</v>
      </c>
      <c r="C839" s="832" t="s">
        <v>1933</v>
      </c>
      <c r="D839" s="833" t="s">
        <v>2996</v>
      </c>
      <c r="E839" s="834" t="s">
        <v>1938</v>
      </c>
      <c r="F839" s="832" t="s">
        <v>1929</v>
      </c>
      <c r="G839" s="832" t="s">
        <v>1991</v>
      </c>
      <c r="H839" s="832" t="s">
        <v>587</v>
      </c>
      <c r="I839" s="832" t="s">
        <v>2934</v>
      </c>
      <c r="J839" s="832" t="s">
        <v>1998</v>
      </c>
      <c r="K839" s="832" t="s">
        <v>1627</v>
      </c>
      <c r="L839" s="835">
        <v>31.09</v>
      </c>
      <c r="M839" s="835">
        <v>31.09</v>
      </c>
      <c r="N839" s="832">
        <v>1</v>
      </c>
      <c r="O839" s="836">
        <v>0.5</v>
      </c>
      <c r="P839" s="835">
        <v>31.09</v>
      </c>
      <c r="Q839" s="837">
        <v>1</v>
      </c>
      <c r="R839" s="832">
        <v>1</v>
      </c>
      <c r="S839" s="837">
        <v>1</v>
      </c>
      <c r="T839" s="836">
        <v>0.5</v>
      </c>
      <c r="U839" s="838">
        <v>1</v>
      </c>
    </row>
    <row r="840" spans="1:21" ht="14.4" customHeight="1" x14ac:dyDescent="0.3">
      <c r="A840" s="831">
        <v>50</v>
      </c>
      <c r="B840" s="832" t="s">
        <v>1928</v>
      </c>
      <c r="C840" s="832" t="s">
        <v>1933</v>
      </c>
      <c r="D840" s="833" t="s">
        <v>2996</v>
      </c>
      <c r="E840" s="834" t="s">
        <v>1938</v>
      </c>
      <c r="F840" s="832" t="s">
        <v>1929</v>
      </c>
      <c r="G840" s="832" t="s">
        <v>1991</v>
      </c>
      <c r="H840" s="832" t="s">
        <v>624</v>
      </c>
      <c r="I840" s="832" t="s">
        <v>1625</v>
      </c>
      <c r="J840" s="832" t="s">
        <v>1626</v>
      </c>
      <c r="K840" s="832" t="s">
        <v>1627</v>
      </c>
      <c r="L840" s="835">
        <v>31.09</v>
      </c>
      <c r="M840" s="835">
        <v>31.09</v>
      </c>
      <c r="N840" s="832">
        <v>1</v>
      </c>
      <c r="O840" s="836">
        <v>0.5</v>
      </c>
      <c r="P840" s="835"/>
      <c r="Q840" s="837">
        <v>0</v>
      </c>
      <c r="R840" s="832"/>
      <c r="S840" s="837">
        <v>0</v>
      </c>
      <c r="T840" s="836"/>
      <c r="U840" s="838">
        <v>0</v>
      </c>
    </row>
    <row r="841" spans="1:21" ht="14.4" customHeight="1" x14ac:dyDescent="0.3">
      <c r="A841" s="831">
        <v>50</v>
      </c>
      <c r="B841" s="832" t="s">
        <v>1928</v>
      </c>
      <c r="C841" s="832" t="s">
        <v>1933</v>
      </c>
      <c r="D841" s="833" t="s">
        <v>2996</v>
      </c>
      <c r="E841" s="834" t="s">
        <v>1938</v>
      </c>
      <c r="F841" s="832" t="s">
        <v>1929</v>
      </c>
      <c r="G841" s="832" t="s">
        <v>1991</v>
      </c>
      <c r="H841" s="832" t="s">
        <v>624</v>
      </c>
      <c r="I841" s="832" t="s">
        <v>1628</v>
      </c>
      <c r="J841" s="832" t="s">
        <v>1626</v>
      </c>
      <c r="K841" s="832" t="s">
        <v>1629</v>
      </c>
      <c r="L841" s="835">
        <v>62.18</v>
      </c>
      <c r="M841" s="835">
        <v>62.18</v>
      </c>
      <c r="N841" s="832">
        <v>1</v>
      </c>
      <c r="O841" s="836">
        <v>0.5</v>
      </c>
      <c r="P841" s="835"/>
      <c r="Q841" s="837">
        <v>0</v>
      </c>
      <c r="R841" s="832"/>
      <c r="S841" s="837">
        <v>0</v>
      </c>
      <c r="T841" s="836"/>
      <c r="U841" s="838">
        <v>0</v>
      </c>
    </row>
    <row r="842" spans="1:21" ht="14.4" customHeight="1" x14ac:dyDescent="0.3">
      <c r="A842" s="831">
        <v>50</v>
      </c>
      <c r="B842" s="832" t="s">
        <v>1928</v>
      </c>
      <c r="C842" s="832" t="s">
        <v>1933</v>
      </c>
      <c r="D842" s="833" t="s">
        <v>2996</v>
      </c>
      <c r="E842" s="834" t="s">
        <v>1938</v>
      </c>
      <c r="F842" s="832" t="s">
        <v>1929</v>
      </c>
      <c r="G842" s="832" t="s">
        <v>1954</v>
      </c>
      <c r="H842" s="832" t="s">
        <v>624</v>
      </c>
      <c r="I842" s="832" t="s">
        <v>1676</v>
      </c>
      <c r="J842" s="832" t="s">
        <v>1677</v>
      </c>
      <c r="K842" s="832" t="s">
        <v>1678</v>
      </c>
      <c r="L842" s="835">
        <v>278.63</v>
      </c>
      <c r="M842" s="835">
        <v>1950.4099999999999</v>
      </c>
      <c r="N842" s="832">
        <v>7</v>
      </c>
      <c r="O842" s="836">
        <v>3.5</v>
      </c>
      <c r="P842" s="835">
        <v>835.89</v>
      </c>
      <c r="Q842" s="837">
        <v>0.4285714285714286</v>
      </c>
      <c r="R842" s="832">
        <v>3</v>
      </c>
      <c r="S842" s="837">
        <v>0.42857142857142855</v>
      </c>
      <c r="T842" s="836">
        <v>1.5</v>
      </c>
      <c r="U842" s="838">
        <v>0.42857142857142855</v>
      </c>
    </row>
    <row r="843" spans="1:21" ht="14.4" customHeight="1" x14ac:dyDescent="0.3">
      <c r="A843" s="831">
        <v>50</v>
      </c>
      <c r="B843" s="832" t="s">
        <v>1928</v>
      </c>
      <c r="C843" s="832" t="s">
        <v>1933</v>
      </c>
      <c r="D843" s="833" t="s">
        <v>2996</v>
      </c>
      <c r="E843" s="834" t="s">
        <v>1938</v>
      </c>
      <c r="F843" s="832" t="s">
        <v>1929</v>
      </c>
      <c r="G843" s="832" t="s">
        <v>1954</v>
      </c>
      <c r="H843" s="832" t="s">
        <v>587</v>
      </c>
      <c r="I843" s="832" t="s">
        <v>1955</v>
      </c>
      <c r="J843" s="832" t="s">
        <v>1677</v>
      </c>
      <c r="K843" s="832" t="s">
        <v>1687</v>
      </c>
      <c r="L843" s="835">
        <v>117.71</v>
      </c>
      <c r="M843" s="835">
        <v>117.71</v>
      </c>
      <c r="N843" s="832">
        <v>1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" customHeight="1" x14ac:dyDescent="0.3">
      <c r="A844" s="831">
        <v>50</v>
      </c>
      <c r="B844" s="832" t="s">
        <v>1928</v>
      </c>
      <c r="C844" s="832" t="s">
        <v>1933</v>
      </c>
      <c r="D844" s="833" t="s">
        <v>2996</v>
      </c>
      <c r="E844" s="834" t="s">
        <v>1938</v>
      </c>
      <c r="F844" s="832" t="s">
        <v>1929</v>
      </c>
      <c r="G844" s="832" t="s">
        <v>1954</v>
      </c>
      <c r="H844" s="832" t="s">
        <v>587</v>
      </c>
      <c r="I844" s="832" t="s">
        <v>2107</v>
      </c>
      <c r="J844" s="832" t="s">
        <v>1677</v>
      </c>
      <c r="K844" s="832" t="s">
        <v>1689</v>
      </c>
      <c r="L844" s="835">
        <v>392.41</v>
      </c>
      <c r="M844" s="835">
        <v>392.41</v>
      </c>
      <c r="N844" s="832">
        <v>1</v>
      </c>
      <c r="O844" s="836">
        <v>1</v>
      </c>
      <c r="P844" s="835"/>
      <c r="Q844" s="837">
        <v>0</v>
      </c>
      <c r="R844" s="832"/>
      <c r="S844" s="837">
        <v>0</v>
      </c>
      <c r="T844" s="836"/>
      <c r="U844" s="838">
        <v>0</v>
      </c>
    </row>
    <row r="845" spans="1:21" ht="14.4" customHeight="1" x14ac:dyDescent="0.3">
      <c r="A845" s="831">
        <v>50</v>
      </c>
      <c r="B845" s="832" t="s">
        <v>1928</v>
      </c>
      <c r="C845" s="832" t="s">
        <v>1933</v>
      </c>
      <c r="D845" s="833" t="s">
        <v>2996</v>
      </c>
      <c r="E845" s="834" t="s">
        <v>1938</v>
      </c>
      <c r="F845" s="832" t="s">
        <v>1929</v>
      </c>
      <c r="G845" s="832" t="s">
        <v>1954</v>
      </c>
      <c r="H845" s="832" t="s">
        <v>587</v>
      </c>
      <c r="I845" s="832" t="s">
        <v>1999</v>
      </c>
      <c r="J845" s="832" t="s">
        <v>1677</v>
      </c>
      <c r="K845" s="832" t="s">
        <v>1691</v>
      </c>
      <c r="L845" s="835">
        <v>181.11</v>
      </c>
      <c r="M845" s="835">
        <v>362.22</v>
      </c>
      <c r="N845" s="832">
        <v>2</v>
      </c>
      <c r="O845" s="836">
        <v>1</v>
      </c>
      <c r="P845" s="835">
        <v>362.22</v>
      </c>
      <c r="Q845" s="837">
        <v>1</v>
      </c>
      <c r="R845" s="832">
        <v>2</v>
      </c>
      <c r="S845" s="837">
        <v>1</v>
      </c>
      <c r="T845" s="836">
        <v>1</v>
      </c>
      <c r="U845" s="838">
        <v>1</v>
      </c>
    </row>
    <row r="846" spans="1:21" ht="14.4" customHeight="1" x14ac:dyDescent="0.3">
      <c r="A846" s="831">
        <v>50</v>
      </c>
      <c r="B846" s="832" t="s">
        <v>1928</v>
      </c>
      <c r="C846" s="832" t="s">
        <v>1933</v>
      </c>
      <c r="D846" s="833" t="s">
        <v>2996</v>
      </c>
      <c r="E846" s="834" t="s">
        <v>1938</v>
      </c>
      <c r="F846" s="832" t="s">
        <v>1929</v>
      </c>
      <c r="G846" s="832" t="s">
        <v>1954</v>
      </c>
      <c r="H846" s="832" t="s">
        <v>587</v>
      </c>
      <c r="I846" s="832" t="s">
        <v>2514</v>
      </c>
      <c r="J846" s="832" t="s">
        <v>1677</v>
      </c>
      <c r="K846" s="832" t="s">
        <v>2134</v>
      </c>
      <c r="L846" s="835">
        <v>603.72</v>
      </c>
      <c r="M846" s="835">
        <v>603.72</v>
      </c>
      <c r="N846" s="832">
        <v>1</v>
      </c>
      <c r="O846" s="836">
        <v>0.5</v>
      </c>
      <c r="P846" s="835"/>
      <c r="Q846" s="837">
        <v>0</v>
      </c>
      <c r="R846" s="832"/>
      <c r="S846" s="837">
        <v>0</v>
      </c>
      <c r="T846" s="836"/>
      <c r="U846" s="838">
        <v>0</v>
      </c>
    </row>
    <row r="847" spans="1:21" ht="14.4" customHeight="1" x14ac:dyDescent="0.3">
      <c r="A847" s="831">
        <v>50</v>
      </c>
      <c r="B847" s="832" t="s">
        <v>1928</v>
      </c>
      <c r="C847" s="832" t="s">
        <v>1933</v>
      </c>
      <c r="D847" s="833" t="s">
        <v>2996</v>
      </c>
      <c r="E847" s="834" t="s">
        <v>1938</v>
      </c>
      <c r="F847" s="832" t="s">
        <v>1929</v>
      </c>
      <c r="G847" s="832" t="s">
        <v>1954</v>
      </c>
      <c r="H847" s="832" t="s">
        <v>587</v>
      </c>
      <c r="I847" s="832" t="s">
        <v>2935</v>
      </c>
      <c r="J847" s="832" t="s">
        <v>2896</v>
      </c>
      <c r="K847" s="832" t="s">
        <v>1691</v>
      </c>
      <c r="L847" s="835">
        <v>143.35</v>
      </c>
      <c r="M847" s="835">
        <v>143.35</v>
      </c>
      <c r="N847" s="832">
        <v>1</v>
      </c>
      <c r="O847" s="836">
        <v>1</v>
      </c>
      <c r="P847" s="835"/>
      <c r="Q847" s="837">
        <v>0</v>
      </c>
      <c r="R847" s="832"/>
      <c r="S847" s="837">
        <v>0</v>
      </c>
      <c r="T847" s="836"/>
      <c r="U847" s="838">
        <v>0</v>
      </c>
    </row>
    <row r="848" spans="1:21" ht="14.4" customHeight="1" x14ac:dyDescent="0.3">
      <c r="A848" s="831">
        <v>50</v>
      </c>
      <c r="B848" s="832" t="s">
        <v>1928</v>
      </c>
      <c r="C848" s="832" t="s">
        <v>1933</v>
      </c>
      <c r="D848" s="833" t="s">
        <v>2996</v>
      </c>
      <c r="E848" s="834" t="s">
        <v>1938</v>
      </c>
      <c r="F848" s="832" t="s">
        <v>1929</v>
      </c>
      <c r="G848" s="832" t="s">
        <v>1956</v>
      </c>
      <c r="H848" s="832" t="s">
        <v>587</v>
      </c>
      <c r="I848" s="832" t="s">
        <v>1957</v>
      </c>
      <c r="J848" s="832" t="s">
        <v>1958</v>
      </c>
      <c r="K848" s="832" t="s">
        <v>1959</v>
      </c>
      <c r="L848" s="835">
        <v>105.32</v>
      </c>
      <c r="M848" s="835">
        <v>210.64</v>
      </c>
      <c r="N848" s="832">
        <v>2</v>
      </c>
      <c r="O848" s="836">
        <v>1</v>
      </c>
      <c r="P848" s="835"/>
      <c r="Q848" s="837">
        <v>0</v>
      </c>
      <c r="R848" s="832"/>
      <c r="S848" s="837">
        <v>0</v>
      </c>
      <c r="T848" s="836"/>
      <c r="U848" s="838">
        <v>0</v>
      </c>
    </row>
    <row r="849" spans="1:21" ht="14.4" customHeight="1" x14ac:dyDescent="0.3">
      <c r="A849" s="831">
        <v>50</v>
      </c>
      <c r="B849" s="832" t="s">
        <v>1928</v>
      </c>
      <c r="C849" s="832" t="s">
        <v>1933</v>
      </c>
      <c r="D849" s="833" t="s">
        <v>2996</v>
      </c>
      <c r="E849" s="834" t="s">
        <v>1938</v>
      </c>
      <c r="F849" s="832" t="s">
        <v>1929</v>
      </c>
      <c r="G849" s="832" t="s">
        <v>1956</v>
      </c>
      <c r="H849" s="832" t="s">
        <v>587</v>
      </c>
      <c r="I849" s="832" t="s">
        <v>2287</v>
      </c>
      <c r="J849" s="832" t="s">
        <v>2288</v>
      </c>
      <c r="K849" s="832" t="s">
        <v>2289</v>
      </c>
      <c r="L849" s="835">
        <v>16.38</v>
      </c>
      <c r="M849" s="835">
        <v>16.38</v>
      </c>
      <c r="N849" s="832">
        <v>1</v>
      </c>
      <c r="O849" s="836">
        <v>0.5</v>
      </c>
      <c r="P849" s="835"/>
      <c r="Q849" s="837">
        <v>0</v>
      </c>
      <c r="R849" s="832"/>
      <c r="S849" s="837">
        <v>0</v>
      </c>
      <c r="T849" s="836"/>
      <c r="U849" s="838">
        <v>0</v>
      </c>
    </row>
    <row r="850" spans="1:21" ht="14.4" customHeight="1" x14ac:dyDescent="0.3">
      <c r="A850" s="831">
        <v>50</v>
      </c>
      <c r="B850" s="832" t="s">
        <v>1928</v>
      </c>
      <c r="C850" s="832" t="s">
        <v>1933</v>
      </c>
      <c r="D850" s="833" t="s">
        <v>2996</v>
      </c>
      <c r="E850" s="834" t="s">
        <v>1938</v>
      </c>
      <c r="F850" s="832" t="s">
        <v>1929</v>
      </c>
      <c r="G850" s="832" t="s">
        <v>1956</v>
      </c>
      <c r="H850" s="832" t="s">
        <v>587</v>
      </c>
      <c r="I850" s="832" t="s">
        <v>2000</v>
      </c>
      <c r="J850" s="832" t="s">
        <v>1958</v>
      </c>
      <c r="K850" s="832" t="s">
        <v>1849</v>
      </c>
      <c r="L850" s="835">
        <v>35.11</v>
      </c>
      <c r="M850" s="835">
        <v>105.33</v>
      </c>
      <c r="N850" s="832">
        <v>3</v>
      </c>
      <c r="O850" s="836">
        <v>2</v>
      </c>
      <c r="P850" s="835">
        <v>35.11</v>
      </c>
      <c r="Q850" s="837">
        <v>0.33333333333333331</v>
      </c>
      <c r="R850" s="832">
        <v>1</v>
      </c>
      <c r="S850" s="837">
        <v>0.33333333333333331</v>
      </c>
      <c r="T850" s="836">
        <v>0.5</v>
      </c>
      <c r="U850" s="838">
        <v>0.25</v>
      </c>
    </row>
    <row r="851" spans="1:21" ht="14.4" customHeight="1" x14ac:dyDescent="0.3">
      <c r="A851" s="831">
        <v>50</v>
      </c>
      <c r="B851" s="832" t="s">
        <v>1928</v>
      </c>
      <c r="C851" s="832" t="s">
        <v>1933</v>
      </c>
      <c r="D851" s="833" t="s">
        <v>2996</v>
      </c>
      <c r="E851" s="834" t="s">
        <v>1938</v>
      </c>
      <c r="F851" s="832" t="s">
        <v>1929</v>
      </c>
      <c r="G851" s="832" t="s">
        <v>1956</v>
      </c>
      <c r="H851" s="832" t="s">
        <v>587</v>
      </c>
      <c r="I851" s="832" t="s">
        <v>2096</v>
      </c>
      <c r="J851" s="832" t="s">
        <v>2097</v>
      </c>
      <c r="K851" s="832" t="s">
        <v>1849</v>
      </c>
      <c r="L851" s="835">
        <v>35.11</v>
      </c>
      <c r="M851" s="835">
        <v>35.11</v>
      </c>
      <c r="N851" s="832">
        <v>1</v>
      </c>
      <c r="O851" s="836">
        <v>0.5</v>
      </c>
      <c r="P851" s="835"/>
      <c r="Q851" s="837">
        <v>0</v>
      </c>
      <c r="R851" s="832"/>
      <c r="S851" s="837">
        <v>0</v>
      </c>
      <c r="T851" s="836"/>
      <c r="U851" s="838">
        <v>0</v>
      </c>
    </row>
    <row r="852" spans="1:21" ht="14.4" customHeight="1" x14ac:dyDescent="0.3">
      <c r="A852" s="831">
        <v>50</v>
      </c>
      <c r="B852" s="832" t="s">
        <v>1928</v>
      </c>
      <c r="C852" s="832" t="s">
        <v>1933</v>
      </c>
      <c r="D852" s="833" t="s">
        <v>2996</v>
      </c>
      <c r="E852" s="834" t="s">
        <v>1938</v>
      </c>
      <c r="F852" s="832" t="s">
        <v>1929</v>
      </c>
      <c r="G852" s="832" t="s">
        <v>1956</v>
      </c>
      <c r="H852" s="832" t="s">
        <v>624</v>
      </c>
      <c r="I852" s="832" t="s">
        <v>1615</v>
      </c>
      <c r="J852" s="832" t="s">
        <v>680</v>
      </c>
      <c r="K852" s="832" t="s">
        <v>681</v>
      </c>
      <c r="L852" s="835">
        <v>70.23</v>
      </c>
      <c r="M852" s="835">
        <v>70.23</v>
      </c>
      <c r="N852" s="832">
        <v>1</v>
      </c>
      <c r="O852" s="836">
        <v>0.5</v>
      </c>
      <c r="P852" s="835"/>
      <c r="Q852" s="837">
        <v>0</v>
      </c>
      <c r="R852" s="832"/>
      <c r="S852" s="837">
        <v>0</v>
      </c>
      <c r="T852" s="836"/>
      <c r="U852" s="838">
        <v>0</v>
      </c>
    </row>
    <row r="853" spans="1:21" ht="14.4" customHeight="1" x14ac:dyDescent="0.3">
      <c r="A853" s="831">
        <v>50</v>
      </c>
      <c r="B853" s="832" t="s">
        <v>1928</v>
      </c>
      <c r="C853" s="832" t="s">
        <v>1933</v>
      </c>
      <c r="D853" s="833" t="s">
        <v>2996</v>
      </c>
      <c r="E853" s="834" t="s">
        <v>1938</v>
      </c>
      <c r="F853" s="832" t="s">
        <v>1929</v>
      </c>
      <c r="G853" s="832" t="s">
        <v>2936</v>
      </c>
      <c r="H853" s="832" t="s">
        <v>587</v>
      </c>
      <c r="I853" s="832" t="s">
        <v>2937</v>
      </c>
      <c r="J853" s="832" t="s">
        <v>2938</v>
      </c>
      <c r="K853" s="832" t="s">
        <v>2939</v>
      </c>
      <c r="L853" s="835">
        <v>36.369999999999997</v>
      </c>
      <c r="M853" s="835">
        <v>36.369999999999997</v>
      </c>
      <c r="N853" s="832">
        <v>1</v>
      </c>
      <c r="O853" s="836">
        <v>0.5</v>
      </c>
      <c r="P853" s="835"/>
      <c r="Q853" s="837">
        <v>0</v>
      </c>
      <c r="R853" s="832"/>
      <c r="S853" s="837">
        <v>0</v>
      </c>
      <c r="T853" s="836"/>
      <c r="U853" s="838">
        <v>0</v>
      </c>
    </row>
    <row r="854" spans="1:21" ht="14.4" customHeight="1" x14ac:dyDescent="0.3">
      <c r="A854" s="831">
        <v>50</v>
      </c>
      <c r="B854" s="832" t="s">
        <v>1928</v>
      </c>
      <c r="C854" s="832" t="s">
        <v>1933</v>
      </c>
      <c r="D854" s="833" t="s">
        <v>2996</v>
      </c>
      <c r="E854" s="834" t="s">
        <v>1938</v>
      </c>
      <c r="F854" s="832" t="s">
        <v>1929</v>
      </c>
      <c r="G854" s="832" t="s">
        <v>2290</v>
      </c>
      <c r="H854" s="832" t="s">
        <v>587</v>
      </c>
      <c r="I854" s="832" t="s">
        <v>2291</v>
      </c>
      <c r="J854" s="832" t="s">
        <v>2292</v>
      </c>
      <c r="K854" s="832" t="s">
        <v>2293</v>
      </c>
      <c r="L854" s="835">
        <v>78.33</v>
      </c>
      <c r="M854" s="835">
        <v>156.66</v>
      </c>
      <c r="N854" s="832">
        <v>2</v>
      </c>
      <c r="O854" s="836">
        <v>0.5</v>
      </c>
      <c r="P854" s="835"/>
      <c r="Q854" s="837">
        <v>0</v>
      </c>
      <c r="R854" s="832"/>
      <c r="S854" s="837">
        <v>0</v>
      </c>
      <c r="T854" s="836"/>
      <c r="U854" s="838">
        <v>0</v>
      </c>
    </row>
    <row r="855" spans="1:21" ht="14.4" customHeight="1" x14ac:dyDescent="0.3">
      <c r="A855" s="831">
        <v>50</v>
      </c>
      <c r="B855" s="832" t="s">
        <v>1928</v>
      </c>
      <c r="C855" s="832" t="s">
        <v>1933</v>
      </c>
      <c r="D855" s="833" t="s">
        <v>2996</v>
      </c>
      <c r="E855" s="834" t="s">
        <v>1938</v>
      </c>
      <c r="F855" s="832" t="s">
        <v>1929</v>
      </c>
      <c r="G855" s="832" t="s">
        <v>2545</v>
      </c>
      <c r="H855" s="832" t="s">
        <v>624</v>
      </c>
      <c r="I855" s="832" t="s">
        <v>1894</v>
      </c>
      <c r="J855" s="832" t="s">
        <v>1208</v>
      </c>
      <c r="K855" s="832" t="s">
        <v>681</v>
      </c>
      <c r="L855" s="835">
        <v>65.989999999999995</v>
      </c>
      <c r="M855" s="835">
        <v>65.989999999999995</v>
      </c>
      <c r="N855" s="832">
        <v>1</v>
      </c>
      <c r="O855" s="836">
        <v>0.5</v>
      </c>
      <c r="P855" s="835"/>
      <c r="Q855" s="837">
        <v>0</v>
      </c>
      <c r="R855" s="832"/>
      <c r="S855" s="837">
        <v>0</v>
      </c>
      <c r="T855" s="836"/>
      <c r="U855" s="838">
        <v>0</v>
      </c>
    </row>
    <row r="856" spans="1:21" ht="14.4" customHeight="1" x14ac:dyDescent="0.3">
      <c r="A856" s="831">
        <v>50</v>
      </c>
      <c r="B856" s="832" t="s">
        <v>1928</v>
      </c>
      <c r="C856" s="832" t="s">
        <v>1933</v>
      </c>
      <c r="D856" s="833" t="s">
        <v>2996</v>
      </c>
      <c r="E856" s="834" t="s">
        <v>1938</v>
      </c>
      <c r="F856" s="832" t="s">
        <v>1929</v>
      </c>
      <c r="G856" s="832" t="s">
        <v>2004</v>
      </c>
      <c r="H856" s="832" t="s">
        <v>587</v>
      </c>
      <c r="I856" s="832" t="s">
        <v>2005</v>
      </c>
      <c r="J856" s="832" t="s">
        <v>778</v>
      </c>
      <c r="K856" s="832" t="s">
        <v>2006</v>
      </c>
      <c r="L856" s="835">
        <v>159.16999999999999</v>
      </c>
      <c r="M856" s="835">
        <v>159.16999999999999</v>
      </c>
      <c r="N856" s="832">
        <v>1</v>
      </c>
      <c r="O856" s="836">
        <v>0.5</v>
      </c>
      <c r="P856" s="835"/>
      <c r="Q856" s="837">
        <v>0</v>
      </c>
      <c r="R856" s="832"/>
      <c r="S856" s="837">
        <v>0</v>
      </c>
      <c r="T856" s="836"/>
      <c r="U856" s="838">
        <v>0</v>
      </c>
    </row>
    <row r="857" spans="1:21" ht="14.4" customHeight="1" x14ac:dyDescent="0.3">
      <c r="A857" s="831">
        <v>50</v>
      </c>
      <c r="B857" s="832" t="s">
        <v>1928</v>
      </c>
      <c r="C857" s="832" t="s">
        <v>1933</v>
      </c>
      <c r="D857" s="833" t="s">
        <v>2996</v>
      </c>
      <c r="E857" s="834" t="s">
        <v>1938</v>
      </c>
      <c r="F857" s="832" t="s">
        <v>1929</v>
      </c>
      <c r="G857" s="832" t="s">
        <v>2940</v>
      </c>
      <c r="H857" s="832" t="s">
        <v>624</v>
      </c>
      <c r="I857" s="832" t="s">
        <v>1751</v>
      </c>
      <c r="J857" s="832" t="s">
        <v>1752</v>
      </c>
      <c r="K857" s="832" t="s">
        <v>1753</v>
      </c>
      <c r="L857" s="835">
        <v>3231.81</v>
      </c>
      <c r="M857" s="835">
        <v>3231.81</v>
      </c>
      <c r="N857" s="832">
        <v>1</v>
      </c>
      <c r="O857" s="836">
        <v>1</v>
      </c>
      <c r="P857" s="835"/>
      <c r="Q857" s="837">
        <v>0</v>
      </c>
      <c r="R857" s="832"/>
      <c r="S857" s="837">
        <v>0</v>
      </c>
      <c r="T857" s="836"/>
      <c r="U857" s="838">
        <v>0</v>
      </c>
    </row>
    <row r="858" spans="1:21" ht="14.4" customHeight="1" x14ac:dyDescent="0.3">
      <c r="A858" s="831">
        <v>50</v>
      </c>
      <c r="B858" s="832" t="s">
        <v>1928</v>
      </c>
      <c r="C858" s="832" t="s">
        <v>1933</v>
      </c>
      <c r="D858" s="833" t="s">
        <v>2996</v>
      </c>
      <c r="E858" s="834" t="s">
        <v>1938</v>
      </c>
      <c r="F858" s="832" t="s">
        <v>1929</v>
      </c>
      <c r="G858" s="832" t="s">
        <v>2007</v>
      </c>
      <c r="H858" s="832" t="s">
        <v>624</v>
      </c>
      <c r="I858" s="832" t="s">
        <v>1584</v>
      </c>
      <c r="J858" s="832" t="s">
        <v>816</v>
      </c>
      <c r="K858" s="832" t="s">
        <v>1585</v>
      </c>
      <c r="L858" s="835">
        <v>196.56</v>
      </c>
      <c r="M858" s="835">
        <v>196.56</v>
      </c>
      <c r="N858" s="832">
        <v>1</v>
      </c>
      <c r="O858" s="836">
        <v>0.5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50</v>
      </c>
      <c r="B859" s="832" t="s">
        <v>1928</v>
      </c>
      <c r="C859" s="832" t="s">
        <v>1933</v>
      </c>
      <c r="D859" s="833" t="s">
        <v>2996</v>
      </c>
      <c r="E859" s="834" t="s">
        <v>1938</v>
      </c>
      <c r="F859" s="832" t="s">
        <v>1929</v>
      </c>
      <c r="G859" s="832" t="s">
        <v>2007</v>
      </c>
      <c r="H859" s="832" t="s">
        <v>587</v>
      </c>
      <c r="I859" s="832" t="s">
        <v>1844</v>
      </c>
      <c r="J859" s="832" t="s">
        <v>1240</v>
      </c>
      <c r="K859" s="832" t="s">
        <v>1845</v>
      </c>
      <c r="L859" s="835">
        <v>42.51</v>
      </c>
      <c r="M859" s="835">
        <v>127.53</v>
      </c>
      <c r="N859" s="832">
        <v>3</v>
      </c>
      <c r="O859" s="836">
        <v>1.5</v>
      </c>
      <c r="P859" s="835">
        <v>85.02</v>
      </c>
      <c r="Q859" s="837">
        <v>0.66666666666666663</v>
      </c>
      <c r="R859" s="832">
        <v>2</v>
      </c>
      <c r="S859" s="837">
        <v>0.66666666666666663</v>
      </c>
      <c r="T859" s="836">
        <v>1</v>
      </c>
      <c r="U859" s="838">
        <v>0.66666666666666663</v>
      </c>
    </row>
    <row r="860" spans="1:21" ht="14.4" customHeight="1" x14ac:dyDescent="0.3">
      <c r="A860" s="831">
        <v>50</v>
      </c>
      <c r="B860" s="832" t="s">
        <v>1928</v>
      </c>
      <c r="C860" s="832" t="s">
        <v>1933</v>
      </c>
      <c r="D860" s="833" t="s">
        <v>2996</v>
      </c>
      <c r="E860" s="834" t="s">
        <v>1938</v>
      </c>
      <c r="F860" s="832" t="s">
        <v>1929</v>
      </c>
      <c r="G860" s="832" t="s">
        <v>2073</v>
      </c>
      <c r="H860" s="832" t="s">
        <v>587</v>
      </c>
      <c r="I860" s="832" t="s">
        <v>2941</v>
      </c>
      <c r="J860" s="832" t="s">
        <v>900</v>
      </c>
      <c r="K860" s="832" t="s">
        <v>2942</v>
      </c>
      <c r="L860" s="835">
        <v>84.39</v>
      </c>
      <c r="M860" s="835">
        <v>84.39</v>
      </c>
      <c r="N860" s="832">
        <v>1</v>
      </c>
      <c r="O860" s="836">
        <v>1</v>
      </c>
      <c r="P860" s="835">
        <v>84.39</v>
      </c>
      <c r="Q860" s="837">
        <v>1</v>
      </c>
      <c r="R860" s="832">
        <v>1</v>
      </c>
      <c r="S860" s="837">
        <v>1</v>
      </c>
      <c r="T860" s="836">
        <v>1</v>
      </c>
      <c r="U860" s="838">
        <v>1</v>
      </c>
    </row>
    <row r="861" spans="1:21" ht="14.4" customHeight="1" x14ac:dyDescent="0.3">
      <c r="A861" s="831">
        <v>50</v>
      </c>
      <c r="B861" s="832" t="s">
        <v>1928</v>
      </c>
      <c r="C861" s="832" t="s">
        <v>1933</v>
      </c>
      <c r="D861" s="833" t="s">
        <v>2996</v>
      </c>
      <c r="E861" s="834" t="s">
        <v>1938</v>
      </c>
      <c r="F861" s="832" t="s">
        <v>1929</v>
      </c>
      <c r="G861" s="832" t="s">
        <v>2015</v>
      </c>
      <c r="H861" s="832" t="s">
        <v>587</v>
      </c>
      <c r="I861" s="832" t="s">
        <v>2016</v>
      </c>
      <c r="J861" s="832" t="s">
        <v>870</v>
      </c>
      <c r="K861" s="832" t="s">
        <v>2017</v>
      </c>
      <c r="L861" s="835">
        <v>45.03</v>
      </c>
      <c r="M861" s="835">
        <v>90.06</v>
      </c>
      <c r="N861" s="832">
        <v>2</v>
      </c>
      <c r="O861" s="836">
        <v>1</v>
      </c>
      <c r="P861" s="835">
        <v>45.03</v>
      </c>
      <c r="Q861" s="837">
        <v>0.5</v>
      </c>
      <c r="R861" s="832">
        <v>1</v>
      </c>
      <c r="S861" s="837">
        <v>0.5</v>
      </c>
      <c r="T861" s="836">
        <v>0.5</v>
      </c>
      <c r="U861" s="838">
        <v>0.5</v>
      </c>
    </row>
    <row r="862" spans="1:21" ht="14.4" customHeight="1" x14ac:dyDescent="0.3">
      <c r="A862" s="831">
        <v>50</v>
      </c>
      <c r="B862" s="832" t="s">
        <v>1928</v>
      </c>
      <c r="C862" s="832" t="s">
        <v>1933</v>
      </c>
      <c r="D862" s="833" t="s">
        <v>2996</v>
      </c>
      <c r="E862" s="834" t="s">
        <v>1938</v>
      </c>
      <c r="F862" s="832" t="s">
        <v>1929</v>
      </c>
      <c r="G862" s="832" t="s">
        <v>2943</v>
      </c>
      <c r="H862" s="832" t="s">
        <v>587</v>
      </c>
      <c r="I862" s="832" t="s">
        <v>2944</v>
      </c>
      <c r="J862" s="832" t="s">
        <v>2945</v>
      </c>
      <c r="K862" s="832" t="s">
        <v>2946</v>
      </c>
      <c r="L862" s="835">
        <v>95.57</v>
      </c>
      <c r="M862" s="835">
        <v>95.57</v>
      </c>
      <c r="N862" s="832">
        <v>1</v>
      </c>
      <c r="O862" s="836">
        <v>0.5</v>
      </c>
      <c r="P862" s="835"/>
      <c r="Q862" s="837">
        <v>0</v>
      </c>
      <c r="R862" s="832"/>
      <c r="S862" s="837">
        <v>0</v>
      </c>
      <c r="T862" s="836"/>
      <c r="U862" s="838">
        <v>0</v>
      </c>
    </row>
    <row r="863" spans="1:21" ht="14.4" customHeight="1" x14ac:dyDescent="0.3">
      <c r="A863" s="831">
        <v>50</v>
      </c>
      <c r="B863" s="832" t="s">
        <v>1928</v>
      </c>
      <c r="C863" s="832" t="s">
        <v>1933</v>
      </c>
      <c r="D863" s="833" t="s">
        <v>2996</v>
      </c>
      <c r="E863" s="834" t="s">
        <v>1938</v>
      </c>
      <c r="F863" s="832" t="s">
        <v>1929</v>
      </c>
      <c r="G863" s="832" t="s">
        <v>2947</v>
      </c>
      <c r="H863" s="832" t="s">
        <v>587</v>
      </c>
      <c r="I863" s="832" t="s">
        <v>2948</v>
      </c>
      <c r="J863" s="832" t="s">
        <v>2949</v>
      </c>
      <c r="K863" s="832" t="s">
        <v>2950</v>
      </c>
      <c r="L863" s="835">
        <v>80.260000000000005</v>
      </c>
      <c r="M863" s="835">
        <v>80.260000000000005</v>
      </c>
      <c r="N863" s="832">
        <v>1</v>
      </c>
      <c r="O863" s="836">
        <v>1</v>
      </c>
      <c r="P863" s="835"/>
      <c r="Q863" s="837">
        <v>0</v>
      </c>
      <c r="R863" s="832"/>
      <c r="S863" s="837">
        <v>0</v>
      </c>
      <c r="T863" s="836"/>
      <c r="U863" s="838">
        <v>0</v>
      </c>
    </row>
    <row r="864" spans="1:21" ht="14.4" customHeight="1" x14ac:dyDescent="0.3">
      <c r="A864" s="831">
        <v>50</v>
      </c>
      <c r="B864" s="832" t="s">
        <v>1928</v>
      </c>
      <c r="C864" s="832" t="s">
        <v>1933</v>
      </c>
      <c r="D864" s="833" t="s">
        <v>2996</v>
      </c>
      <c r="E864" s="834" t="s">
        <v>1938</v>
      </c>
      <c r="F864" s="832" t="s">
        <v>1929</v>
      </c>
      <c r="G864" s="832" t="s">
        <v>1962</v>
      </c>
      <c r="H864" s="832" t="s">
        <v>624</v>
      </c>
      <c r="I864" s="832" t="s">
        <v>1560</v>
      </c>
      <c r="J864" s="832" t="s">
        <v>1558</v>
      </c>
      <c r="K864" s="832" t="s">
        <v>1561</v>
      </c>
      <c r="L864" s="835">
        <v>186.87</v>
      </c>
      <c r="M864" s="835">
        <v>1681.83</v>
      </c>
      <c r="N864" s="832">
        <v>9</v>
      </c>
      <c r="O864" s="836">
        <v>5</v>
      </c>
      <c r="P864" s="835">
        <v>560.61</v>
      </c>
      <c r="Q864" s="837">
        <v>0.33333333333333337</v>
      </c>
      <c r="R864" s="832">
        <v>3</v>
      </c>
      <c r="S864" s="837">
        <v>0.33333333333333331</v>
      </c>
      <c r="T864" s="836">
        <v>1.5</v>
      </c>
      <c r="U864" s="838">
        <v>0.3</v>
      </c>
    </row>
    <row r="865" spans="1:21" ht="14.4" customHeight="1" x14ac:dyDescent="0.3">
      <c r="A865" s="831">
        <v>50</v>
      </c>
      <c r="B865" s="832" t="s">
        <v>1928</v>
      </c>
      <c r="C865" s="832" t="s">
        <v>1933</v>
      </c>
      <c r="D865" s="833" t="s">
        <v>2996</v>
      </c>
      <c r="E865" s="834" t="s">
        <v>1938</v>
      </c>
      <c r="F865" s="832" t="s">
        <v>1929</v>
      </c>
      <c r="G865" s="832" t="s">
        <v>1962</v>
      </c>
      <c r="H865" s="832" t="s">
        <v>587</v>
      </c>
      <c r="I865" s="832" t="s">
        <v>2921</v>
      </c>
      <c r="J865" s="832" t="s">
        <v>2115</v>
      </c>
      <c r="K865" s="832" t="s">
        <v>2922</v>
      </c>
      <c r="L865" s="835">
        <v>100.11</v>
      </c>
      <c r="M865" s="835">
        <v>200.22</v>
      </c>
      <c r="N865" s="832">
        <v>2</v>
      </c>
      <c r="O865" s="836">
        <v>1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50</v>
      </c>
      <c r="B866" s="832" t="s">
        <v>1928</v>
      </c>
      <c r="C866" s="832" t="s">
        <v>1933</v>
      </c>
      <c r="D866" s="833" t="s">
        <v>2996</v>
      </c>
      <c r="E866" s="834" t="s">
        <v>1938</v>
      </c>
      <c r="F866" s="832" t="s">
        <v>1929</v>
      </c>
      <c r="G866" s="832" t="s">
        <v>1963</v>
      </c>
      <c r="H866" s="832" t="s">
        <v>587</v>
      </c>
      <c r="I866" s="832" t="s">
        <v>2098</v>
      </c>
      <c r="J866" s="832" t="s">
        <v>1965</v>
      </c>
      <c r="K866" s="832" t="s">
        <v>2099</v>
      </c>
      <c r="L866" s="835">
        <v>35.18</v>
      </c>
      <c r="M866" s="835">
        <v>246.26000000000002</v>
      </c>
      <c r="N866" s="832">
        <v>7</v>
      </c>
      <c r="O866" s="836">
        <v>3.5</v>
      </c>
      <c r="P866" s="835">
        <v>35.18</v>
      </c>
      <c r="Q866" s="837">
        <v>0.14285714285714285</v>
      </c>
      <c r="R866" s="832">
        <v>1</v>
      </c>
      <c r="S866" s="837">
        <v>0.14285714285714285</v>
      </c>
      <c r="T866" s="836">
        <v>0.5</v>
      </c>
      <c r="U866" s="838">
        <v>0.14285714285714285</v>
      </c>
    </row>
    <row r="867" spans="1:21" ht="14.4" customHeight="1" x14ac:dyDescent="0.3">
      <c r="A867" s="831">
        <v>50</v>
      </c>
      <c r="B867" s="832" t="s">
        <v>1928</v>
      </c>
      <c r="C867" s="832" t="s">
        <v>1933</v>
      </c>
      <c r="D867" s="833" t="s">
        <v>2996</v>
      </c>
      <c r="E867" s="834" t="s">
        <v>1938</v>
      </c>
      <c r="F867" s="832" t="s">
        <v>1929</v>
      </c>
      <c r="G867" s="832" t="s">
        <v>1963</v>
      </c>
      <c r="H867" s="832" t="s">
        <v>587</v>
      </c>
      <c r="I867" s="832" t="s">
        <v>2105</v>
      </c>
      <c r="J867" s="832" t="s">
        <v>1965</v>
      </c>
      <c r="K867" s="832" t="s">
        <v>634</v>
      </c>
      <c r="L867" s="835">
        <v>58.62</v>
      </c>
      <c r="M867" s="835">
        <v>175.85999999999999</v>
      </c>
      <c r="N867" s="832">
        <v>3</v>
      </c>
      <c r="O867" s="836">
        <v>2</v>
      </c>
      <c r="P867" s="835">
        <v>117.24</v>
      </c>
      <c r="Q867" s="837">
        <v>0.66666666666666674</v>
      </c>
      <c r="R867" s="832">
        <v>2</v>
      </c>
      <c r="S867" s="837">
        <v>0.66666666666666663</v>
      </c>
      <c r="T867" s="836">
        <v>1.5</v>
      </c>
      <c r="U867" s="838">
        <v>0.75</v>
      </c>
    </row>
    <row r="868" spans="1:21" ht="14.4" customHeight="1" x14ac:dyDescent="0.3">
      <c r="A868" s="831">
        <v>50</v>
      </c>
      <c r="B868" s="832" t="s">
        <v>1928</v>
      </c>
      <c r="C868" s="832" t="s">
        <v>1933</v>
      </c>
      <c r="D868" s="833" t="s">
        <v>2996</v>
      </c>
      <c r="E868" s="834" t="s">
        <v>1938</v>
      </c>
      <c r="F868" s="832" t="s">
        <v>1929</v>
      </c>
      <c r="G868" s="832" t="s">
        <v>1992</v>
      </c>
      <c r="H868" s="832" t="s">
        <v>587</v>
      </c>
      <c r="I868" s="832" t="s">
        <v>2951</v>
      </c>
      <c r="J868" s="832" t="s">
        <v>2952</v>
      </c>
      <c r="K868" s="832" t="s">
        <v>2953</v>
      </c>
      <c r="L868" s="835">
        <v>36.909999999999997</v>
      </c>
      <c r="M868" s="835">
        <v>36.909999999999997</v>
      </c>
      <c r="N868" s="832">
        <v>1</v>
      </c>
      <c r="O868" s="836">
        <v>0.5</v>
      </c>
      <c r="P868" s="835"/>
      <c r="Q868" s="837">
        <v>0</v>
      </c>
      <c r="R868" s="832"/>
      <c r="S868" s="837">
        <v>0</v>
      </c>
      <c r="T868" s="836"/>
      <c r="U868" s="838">
        <v>0</v>
      </c>
    </row>
    <row r="869" spans="1:21" ht="14.4" customHeight="1" x14ac:dyDescent="0.3">
      <c r="A869" s="831">
        <v>50</v>
      </c>
      <c r="B869" s="832" t="s">
        <v>1928</v>
      </c>
      <c r="C869" s="832" t="s">
        <v>1933</v>
      </c>
      <c r="D869" s="833" t="s">
        <v>2996</v>
      </c>
      <c r="E869" s="834" t="s">
        <v>1938</v>
      </c>
      <c r="F869" s="832" t="s">
        <v>1929</v>
      </c>
      <c r="G869" s="832" t="s">
        <v>2024</v>
      </c>
      <c r="H869" s="832" t="s">
        <v>587</v>
      </c>
      <c r="I869" s="832" t="s">
        <v>2861</v>
      </c>
      <c r="J869" s="832" t="s">
        <v>2404</v>
      </c>
      <c r="K869" s="832" t="s">
        <v>2862</v>
      </c>
      <c r="L869" s="835">
        <v>86.43</v>
      </c>
      <c r="M869" s="835">
        <v>86.43</v>
      </c>
      <c r="N869" s="832">
        <v>1</v>
      </c>
      <c r="O869" s="836">
        <v>0.5</v>
      </c>
      <c r="P869" s="835">
        <v>86.43</v>
      </c>
      <c r="Q869" s="837">
        <v>1</v>
      </c>
      <c r="R869" s="832">
        <v>1</v>
      </c>
      <c r="S869" s="837">
        <v>1</v>
      </c>
      <c r="T869" s="836">
        <v>0.5</v>
      </c>
      <c r="U869" s="838">
        <v>1</v>
      </c>
    </row>
    <row r="870" spans="1:21" ht="14.4" customHeight="1" x14ac:dyDescent="0.3">
      <c r="A870" s="831">
        <v>50</v>
      </c>
      <c r="B870" s="832" t="s">
        <v>1928</v>
      </c>
      <c r="C870" s="832" t="s">
        <v>1933</v>
      </c>
      <c r="D870" s="833" t="s">
        <v>2996</v>
      </c>
      <c r="E870" s="834" t="s">
        <v>1938</v>
      </c>
      <c r="F870" s="832" t="s">
        <v>1929</v>
      </c>
      <c r="G870" s="832" t="s">
        <v>2024</v>
      </c>
      <c r="H870" s="832" t="s">
        <v>587</v>
      </c>
      <c r="I870" s="832" t="s">
        <v>2954</v>
      </c>
      <c r="J870" s="832" t="s">
        <v>2404</v>
      </c>
      <c r="K870" s="832" t="s">
        <v>2955</v>
      </c>
      <c r="L870" s="835">
        <v>43.21</v>
      </c>
      <c r="M870" s="835">
        <v>43.21</v>
      </c>
      <c r="N870" s="832">
        <v>1</v>
      </c>
      <c r="O870" s="836">
        <v>1</v>
      </c>
      <c r="P870" s="835">
        <v>43.21</v>
      </c>
      <c r="Q870" s="837">
        <v>1</v>
      </c>
      <c r="R870" s="832">
        <v>1</v>
      </c>
      <c r="S870" s="837">
        <v>1</v>
      </c>
      <c r="T870" s="836">
        <v>1</v>
      </c>
      <c r="U870" s="838">
        <v>1</v>
      </c>
    </row>
    <row r="871" spans="1:21" ht="14.4" customHeight="1" x14ac:dyDescent="0.3">
      <c r="A871" s="831">
        <v>50</v>
      </c>
      <c r="B871" s="832" t="s">
        <v>1928</v>
      </c>
      <c r="C871" s="832" t="s">
        <v>1933</v>
      </c>
      <c r="D871" s="833" t="s">
        <v>2996</v>
      </c>
      <c r="E871" s="834" t="s">
        <v>1938</v>
      </c>
      <c r="F871" s="832" t="s">
        <v>1929</v>
      </c>
      <c r="G871" s="832" t="s">
        <v>2956</v>
      </c>
      <c r="H871" s="832" t="s">
        <v>587</v>
      </c>
      <c r="I871" s="832" t="s">
        <v>2957</v>
      </c>
      <c r="J871" s="832" t="s">
        <v>2958</v>
      </c>
      <c r="K871" s="832" t="s">
        <v>2959</v>
      </c>
      <c r="L871" s="835">
        <v>1343.53</v>
      </c>
      <c r="M871" s="835">
        <v>1343.53</v>
      </c>
      <c r="N871" s="832">
        <v>1</v>
      </c>
      <c r="O871" s="836">
        <v>0.5</v>
      </c>
      <c r="P871" s="835"/>
      <c r="Q871" s="837">
        <v>0</v>
      </c>
      <c r="R871" s="832"/>
      <c r="S871" s="837">
        <v>0</v>
      </c>
      <c r="T871" s="836"/>
      <c r="U871" s="838">
        <v>0</v>
      </c>
    </row>
    <row r="872" spans="1:21" ht="14.4" customHeight="1" x14ac:dyDescent="0.3">
      <c r="A872" s="831">
        <v>50</v>
      </c>
      <c r="B872" s="832" t="s">
        <v>1928</v>
      </c>
      <c r="C872" s="832" t="s">
        <v>1933</v>
      </c>
      <c r="D872" s="833" t="s">
        <v>2996</v>
      </c>
      <c r="E872" s="834" t="s">
        <v>1938</v>
      </c>
      <c r="F872" s="832" t="s">
        <v>1929</v>
      </c>
      <c r="G872" s="832" t="s">
        <v>2026</v>
      </c>
      <c r="H872" s="832" t="s">
        <v>624</v>
      </c>
      <c r="I872" s="832" t="s">
        <v>1596</v>
      </c>
      <c r="J872" s="832" t="s">
        <v>1597</v>
      </c>
      <c r="K872" s="832" t="s">
        <v>1598</v>
      </c>
      <c r="L872" s="835">
        <v>38.04</v>
      </c>
      <c r="M872" s="835">
        <v>76.08</v>
      </c>
      <c r="N872" s="832">
        <v>2</v>
      </c>
      <c r="O872" s="836">
        <v>1.5</v>
      </c>
      <c r="P872" s="835">
        <v>76.08</v>
      </c>
      <c r="Q872" s="837">
        <v>1</v>
      </c>
      <c r="R872" s="832">
        <v>2</v>
      </c>
      <c r="S872" s="837">
        <v>1</v>
      </c>
      <c r="T872" s="836">
        <v>1.5</v>
      </c>
      <c r="U872" s="838">
        <v>1</v>
      </c>
    </row>
    <row r="873" spans="1:21" ht="14.4" customHeight="1" x14ac:dyDescent="0.3">
      <c r="A873" s="831">
        <v>50</v>
      </c>
      <c r="B873" s="832" t="s">
        <v>1928</v>
      </c>
      <c r="C873" s="832" t="s">
        <v>1933</v>
      </c>
      <c r="D873" s="833" t="s">
        <v>2996</v>
      </c>
      <c r="E873" s="834" t="s">
        <v>1938</v>
      </c>
      <c r="F873" s="832" t="s">
        <v>1929</v>
      </c>
      <c r="G873" s="832" t="s">
        <v>2026</v>
      </c>
      <c r="H873" s="832" t="s">
        <v>624</v>
      </c>
      <c r="I873" s="832" t="s">
        <v>1846</v>
      </c>
      <c r="J873" s="832" t="s">
        <v>1597</v>
      </c>
      <c r="K873" s="832" t="s">
        <v>1847</v>
      </c>
      <c r="L873" s="835">
        <v>10.65</v>
      </c>
      <c r="M873" s="835">
        <v>10.65</v>
      </c>
      <c r="N873" s="832">
        <v>1</v>
      </c>
      <c r="O873" s="836">
        <v>0.5</v>
      </c>
      <c r="P873" s="835"/>
      <c r="Q873" s="837">
        <v>0</v>
      </c>
      <c r="R873" s="832"/>
      <c r="S873" s="837">
        <v>0</v>
      </c>
      <c r="T873" s="836"/>
      <c r="U873" s="838">
        <v>0</v>
      </c>
    </row>
    <row r="874" spans="1:21" ht="14.4" customHeight="1" x14ac:dyDescent="0.3">
      <c r="A874" s="831">
        <v>50</v>
      </c>
      <c r="B874" s="832" t="s">
        <v>1928</v>
      </c>
      <c r="C874" s="832" t="s">
        <v>1933</v>
      </c>
      <c r="D874" s="833" t="s">
        <v>2996</v>
      </c>
      <c r="E874" s="834" t="s">
        <v>1938</v>
      </c>
      <c r="F874" s="832" t="s">
        <v>1929</v>
      </c>
      <c r="G874" s="832" t="s">
        <v>2026</v>
      </c>
      <c r="H874" s="832" t="s">
        <v>624</v>
      </c>
      <c r="I874" s="832" t="s">
        <v>2804</v>
      </c>
      <c r="J874" s="832" t="s">
        <v>1602</v>
      </c>
      <c r="K874" s="832" t="s">
        <v>2805</v>
      </c>
      <c r="L874" s="835">
        <v>70.23</v>
      </c>
      <c r="M874" s="835">
        <v>70.23</v>
      </c>
      <c r="N874" s="832">
        <v>1</v>
      </c>
      <c r="O874" s="836">
        <v>0.5</v>
      </c>
      <c r="P874" s="835"/>
      <c r="Q874" s="837">
        <v>0</v>
      </c>
      <c r="R874" s="832"/>
      <c r="S874" s="837">
        <v>0</v>
      </c>
      <c r="T874" s="836"/>
      <c r="U874" s="838">
        <v>0</v>
      </c>
    </row>
    <row r="875" spans="1:21" ht="14.4" customHeight="1" x14ac:dyDescent="0.3">
      <c r="A875" s="831">
        <v>50</v>
      </c>
      <c r="B875" s="832" t="s">
        <v>1928</v>
      </c>
      <c r="C875" s="832" t="s">
        <v>1933</v>
      </c>
      <c r="D875" s="833" t="s">
        <v>2996</v>
      </c>
      <c r="E875" s="834" t="s">
        <v>1938</v>
      </c>
      <c r="F875" s="832" t="s">
        <v>1929</v>
      </c>
      <c r="G875" s="832" t="s">
        <v>2026</v>
      </c>
      <c r="H875" s="832" t="s">
        <v>624</v>
      </c>
      <c r="I875" s="832" t="s">
        <v>1604</v>
      </c>
      <c r="J875" s="832" t="s">
        <v>1597</v>
      </c>
      <c r="K875" s="832" t="s">
        <v>1605</v>
      </c>
      <c r="L875" s="835">
        <v>17.559999999999999</v>
      </c>
      <c r="M875" s="835">
        <v>52.679999999999993</v>
      </c>
      <c r="N875" s="832">
        <v>3</v>
      </c>
      <c r="O875" s="836">
        <v>2</v>
      </c>
      <c r="P875" s="835">
        <v>17.559999999999999</v>
      </c>
      <c r="Q875" s="837">
        <v>0.33333333333333337</v>
      </c>
      <c r="R875" s="832">
        <v>1</v>
      </c>
      <c r="S875" s="837">
        <v>0.33333333333333331</v>
      </c>
      <c r="T875" s="836">
        <v>0.5</v>
      </c>
      <c r="U875" s="838">
        <v>0.25</v>
      </c>
    </row>
    <row r="876" spans="1:21" ht="14.4" customHeight="1" x14ac:dyDescent="0.3">
      <c r="A876" s="831">
        <v>50</v>
      </c>
      <c r="B876" s="832" t="s">
        <v>1928</v>
      </c>
      <c r="C876" s="832" t="s">
        <v>1933</v>
      </c>
      <c r="D876" s="833" t="s">
        <v>2996</v>
      </c>
      <c r="E876" s="834" t="s">
        <v>1938</v>
      </c>
      <c r="F876" s="832" t="s">
        <v>1929</v>
      </c>
      <c r="G876" s="832" t="s">
        <v>2027</v>
      </c>
      <c r="H876" s="832" t="s">
        <v>624</v>
      </c>
      <c r="I876" s="832" t="s">
        <v>2406</v>
      </c>
      <c r="J876" s="832" t="s">
        <v>814</v>
      </c>
      <c r="K876" s="832" t="s">
        <v>2407</v>
      </c>
      <c r="L876" s="835">
        <v>369.5</v>
      </c>
      <c r="M876" s="835">
        <v>739</v>
      </c>
      <c r="N876" s="832">
        <v>2</v>
      </c>
      <c r="O876" s="836">
        <v>0.5</v>
      </c>
      <c r="P876" s="835">
        <v>739</v>
      </c>
      <c r="Q876" s="837">
        <v>1</v>
      </c>
      <c r="R876" s="832">
        <v>2</v>
      </c>
      <c r="S876" s="837">
        <v>1</v>
      </c>
      <c r="T876" s="836">
        <v>0.5</v>
      </c>
      <c r="U876" s="838">
        <v>1</v>
      </c>
    </row>
    <row r="877" spans="1:21" ht="14.4" customHeight="1" x14ac:dyDescent="0.3">
      <c r="A877" s="831">
        <v>50</v>
      </c>
      <c r="B877" s="832" t="s">
        <v>1928</v>
      </c>
      <c r="C877" s="832" t="s">
        <v>1933</v>
      </c>
      <c r="D877" s="833" t="s">
        <v>2996</v>
      </c>
      <c r="E877" s="834" t="s">
        <v>1938</v>
      </c>
      <c r="F877" s="832" t="s">
        <v>1929</v>
      </c>
      <c r="G877" s="832" t="s">
        <v>1971</v>
      </c>
      <c r="H877" s="832" t="s">
        <v>624</v>
      </c>
      <c r="I877" s="832" t="s">
        <v>2082</v>
      </c>
      <c r="J877" s="832" t="s">
        <v>2083</v>
      </c>
      <c r="K877" s="832" t="s">
        <v>1970</v>
      </c>
      <c r="L877" s="835">
        <v>32.76</v>
      </c>
      <c r="M877" s="835">
        <v>32.76</v>
      </c>
      <c r="N877" s="832">
        <v>1</v>
      </c>
      <c r="O877" s="836">
        <v>0.5</v>
      </c>
      <c r="P877" s="835"/>
      <c r="Q877" s="837">
        <v>0</v>
      </c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50</v>
      </c>
      <c r="B878" s="832" t="s">
        <v>1928</v>
      </c>
      <c r="C878" s="832" t="s">
        <v>1933</v>
      </c>
      <c r="D878" s="833" t="s">
        <v>2996</v>
      </c>
      <c r="E878" s="834" t="s">
        <v>1938</v>
      </c>
      <c r="F878" s="832" t="s">
        <v>1929</v>
      </c>
      <c r="G878" s="832" t="s">
        <v>1971</v>
      </c>
      <c r="H878" s="832" t="s">
        <v>587</v>
      </c>
      <c r="I878" s="832" t="s">
        <v>1972</v>
      </c>
      <c r="J878" s="832" t="s">
        <v>1973</v>
      </c>
      <c r="K878" s="832" t="s">
        <v>1974</v>
      </c>
      <c r="L878" s="835">
        <v>105.29</v>
      </c>
      <c r="M878" s="835">
        <v>105.29</v>
      </c>
      <c r="N878" s="832">
        <v>1</v>
      </c>
      <c r="O878" s="836">
        <v>0.5</v>
      </c>
      <c r="P878" s="835"/>
      <c r="Q878" s="837">
        <v>0</v>
      </c>
      <c r="R878" s="832"/>
      <c r="S878" s="837">
        <v>0</v>
      </c>
      <c r="T878" s="836"/>
      <c r="U878" s="838">
        <v>0</v>
      </c>
    </row>
    <row r="879" spans="1:21" ht="14.4" customHeight="1" x14ac:dyDescent="0.3">
      <c r="A879" s="831">
        <v>50</v>
      </c>
      <c r="B879" s="832" t="s">
        <v>1928</v>
      </c>
      <c r="C879" s="832" t="s">
        <v>1933</v>
      </c>
      <c r="D879" s="833" t="s">
        <v>2996</v>
      </c>
      <c r="E879" s="834" t="s">
        <v>1938</v>
      </c>
      <c r="F879" s="832" t="s">
        <v>1929</v>
      </c>
      <c r="G879" s="832" t="s">
        <v>2216</v>
      </c>
      <c r="H879" s="832" t="s">
        <v>587</v>
      </c>
      <c r="I879" s="832" t="s">
        <v>2960</v>
      </c>
      <c r="J879" s="832" t="s">
        <v>828</v>
      </c>
      <c r="K879" s="832" t="s">
        <v>2961</v>
      </c>
      <c r="L879" s="835">
        <v>32.25</v>
      </c>
      <c r="M879" s="835">
        <v>32.25</v>
      </c>
      <c r="N879" s="832">
        <v>1</v>
      </c>
      <c r="O879" s="836">
        <v>0.5</v>
      </c>
      <c r="P879" s="835"/>
      <c r="Q879" s="837">
        <v>0</v>
      </c>
      <c r="R879" s="832"/>
      <c r="S879" s="837">
        <v>0</v>
      </c>
      <c r="T879" s="836"/>
      <c r="U879" s="838">
        <v>0</v>
      </c>
    </row>
    <row r="880" spans="1:21" ht="14.4" customHeight="1" x14ac:dyDescent="0.3">
      <c r="A880" s="831">
        <v>50</v>
      </c>
      <c r="B880" s="832" t="s">
        <v>1928</v>
      </c>
      <c r="C880" s="832" t="s">
        <v>1933</v>
      </c>
      <c r="D880" s="833" t="s">
        <v>2996</v>
      </c>
      <c r="E880" s="834" t="s">
        <v>1938</v>
      </c>
      <c r="F880" s="832" t="s">
        <v>1929</v>
      </c>
      <c r="G880" s="832" t="s">
        <v>2030</v>
      </c>
      <c r="H880" s="832" t="s">
        <v>624</v>
      </c>
      <c r="I880" s="832" t="s">
        <v>2031</v>
      </c>
      <c r="J880" s="832" t="s">
        <v>1516</v>
      </c>
      <c r="K880" s="832" t="s">
        <v>1517</v>
      </c>
      <c r="L880" s="835">
        <v>16.12</v>
      </c>
      <c r="M880" s="835">
        <v>16.12</v>
      </c>
      <c r="N880" s="832">
        <v>1</v>
      </c>
      <c r="O880" s="836">
        <v>0.5</v>
      </c>
      <c r="P880" s="835"/>
      <c r="Q880" s="837">
        <v>0</v>
      </c>
      <c r="R880" s="832"/>
      <c r="S880" s="837">
        <v>0</v>
      </c>
      <c r="T880" s="836"/>
      <c r="U880" s="838">
        <v>0</v>
      </c>
    </row>
    <row r="881" spans="1:21" ht="14.4" customHeight="1" x14ac:dyDescent="0.3">
      <c r="A881" s="831">
        <v>50</v>
      </c>
      <c r="B881" s="832" t="s">
        <v>1928</v>
      </c>
      <c r="C881" s="832" t="s">
        <v>1933</v>
      </c>
      <c r="D881" s="833" t="s">
        <v>2996</v>
      </c>
      <c r="E881" s="834" t="s">
        <v>1938</v>
      </c>
      <c r="F881" s="832" t="s">
        <v>1929</v>
      </c>
      <c r="G881" s="832" t="s">
        <v>2030</v>
      </c>
      <c r="H881" s="832" t="s">
        <v>624</v>
      </c>
      <c r="I881" s="832" t="s">
        <v>2034</v>
      </c>
      <c r="J881" s="832" t="s">
        <v>1516</v>
      </c>
      <c r="K881" s="832" t="s">
        <v>2035</v>
      </c>
      <c r="L881" s="835">
        <v>8.06</v>
      </c>
      <c r="M881" s="835">
        <v>8.06</v>
      </c>
      <c r="N881" s="832">
        <v>1</v>
      </c>
      <c r="O881" s="836">
        <v>1</v>
      </c>
      <c r="P881" s="835"/>
      <c r="Q881" s="837">
        <v>0</v>
      </c>
      <c r="R881" s="832"/>
      <c r="S881" s="837">
        <v>0</v>
      </c>
      <c r="T881" s="836"/>
      <c r="U881" s="838">
        <v>0</v>
      </c>
    </row>
    <row r="882" spans="1:21" ht="14.4" customHeight="1" x14ac:dyDescent="0.3">
      <c r="A882" s="831">
        <v>50</v>
      </c>
      <c r="B882" s="832" t="s">
        <v>1928</v>
      </c>
      <c r="C882" s="832" t="s">
        <v>1933</v>
      </c>
      <c r="D882" s="833" t="s">
        <v>2996</v>
      </c>
      <c r="E882" s="834" t="s">
        <v>1938</v>
      </c>
      <c r="F882" s="832" t="s">
        <v>1929</v>
      </c>
      <c r="G882" s="832" t="s">
        <v>2030</v>
      </c>
      <c r="H882" s="832" t="s">
        <v>587</v>
      </c>
      <c r="I882" s="832" t="s">
        <v>2222</v>
      </c>
      <c r="J882" s="832" t="s">
        <v>1516</v>
      </c>
      <c r="K882" s="832" t="s">
        <v>2223</v>
      </c>
      <c r="L882" s="835">
        <v>34.56</v>
      </c>
      <c r="M882" s="835">
        <v>34.56</v>
      </c>
      <c r="N882" s="832">
        <v>1</v>
      </c>
      <c r="O882" s="836">
        <v>0.5</v>
      </c>
      <c r="P882" s="835">
        <v>34.56</v>
      </c>
      <c r="Q882" s="837">
        <v>1</v>
      </c>
      <c r="R882" s="832">
        <v>1</v>
      </c>
      <c r="S882" s="837">
        <v>1</v>
      </c>
      <c r="T882" s="836">
        <v>0.5</v>
      </c>
      <c r="U882" s="838">
        <v>1</v>
      </c>
    </row>
    <row r="883" spans="1:21" ht="14.4" customHeight="1" x14ac:dyDescent="0.3">
      <c r="A883" s="831">
        <v>50</v>
      </c>
      <c r="B883" s="832" t="s">
        <v>1928</v>
      </c>
      <c r="C883" s="832" t="s">
        <v>1933</v>
      </c>
      <c r="D883" s="833" t="s">
        <v>2996</v>
      </c>
      <c r="E883" s="834" t="s">
        <v>1938</v>
      </c>
      <c r="F883" s="832" t="s">
        <v>1929</v>
      </c>
      <c r="G883" s="832" t="s">
        <v>2036</v>
      </c>
      <c r="H883" s="832" t="s">
        <v>624</v>
      </c>
      <c r="I883" s="832" t="s">
        <v>1852</v>
      </c>
      <c r="J883" s="832" t="s">
        <v>952</v>
      </c>
      <c r="K883" s="832" t="s">
        <v>1849</v>
      </c>
      <c r="L883" s="835">
        <v>47.7</v>
      </c>
      <c r="M883" s="835">
        <v>47.7</v>
      </c>
      <c r="N883" s="832">
        <v>1</v>
      </c>
      <c r="O883" s="836">
        <v>0.5</v>
      </c>
      <c r="P883" s="835">
        <v>47.7</v>
      </c>
      <c r="Q883" s="837">
        <v>1</v>
      </c>
      <c r="R883" s="832">
        <v>1</v>
      </c>
      <c r="S883" s="837">
        <v>1</v>
      </c>
      <c r="T883" s="836">
        <v>0.5</v>
      </c>
      <c r="U883" s="838">
        <v>1</v>
      </c>
    </row>
    <row r="884" spans="1:21" ht="14.4" customHeight="1" x14ac:dyDescent="0.3">
      <c r="A884" s="831">
        <v>50</v>
      </c>
      <c r="B884" s="832" t="s">
        <v>1928</v>
      </c>
      <c r="C884" s="832" t="s">
        <v>1933</v>
      </c>
      <c r="D884" s="833" t="s">
        <v>2996</v>
      </c>
      <c r="E884" s="834" t="s">
        <v>1938</v>
      </c>
      <c r="F884" s="832" t="s">
        <v>1929</v>
      </c>
      <c r="G884" s="832" t="s">
        <v>2642</v>
      </c>
      <c r="H884" s="832" t="s">
        <v>587</v>
      </c>
      <c r="I884" s="832" t="s">
        <v>2962</v>
      </c>
      <c r="J884" s="832" t="s">
        <v>2963</v>
      </c>
      <c r="K884" s="832" t="s">
        <v>2964</v>
      </c>
      <c r="L884" s="835">
        <v>135.68</v>
      </c>
      <c r="M884" s="835">
        <v>135.68</v>
      </c>
      <c r="N884" s="832">
        <v>1</v>
      </c>
      <c r="O884" s="836">
        <v>0.5</v>
      </c>
      <c r="P884" s="835"/>
      <c r="Q884" s="837">
        <v>0</v>
      </c>
      <c r="R884" s="832"/>
      <c r="S884" s="837">
        <v>0</v>
      </c>
      <c r="T884" s="836"/>
      <c r="U884" s="838">
        <v>0</v>
      </c>
    </row>
    <row r="885" spans="1:21" ht="14.4" customHeight="1" x14ac:dyDescent="0.3">
      <c r="A885" s="831">
        <v>50</v>
      </c>
      <c r="B885" s="832" t="s">
        <v>1928</v>
      </c>
      <c r="C885" s="832" t="s">
        <v>1933</v>
      </c>
      <c r="D885" s="833" t="s">
        <v>2996</v>
      </c>
      <c r="E885" s="834" t="s">
        <v>1938</v>
      </c>
      <c r="F885" s="832" t="s">
        <v>1929</v>
      </c>
      <c r="G885" s="832" t="s">
        <v>2037</v>
      </c>
      <c r="H885" s="832" t="s">
        <v>624</v>
      </c>
      <c r="I885" s="832" t="s">
        <v>1853</v>
      </c>
      <c r="J885" s="832" t="s">
        <v>1648</v>
      </c>
      <c r="K885" s="832" t="s">
        <v>1854</v>
      </c>
      <c r="L885" s="835">
        <v>72.88</v>
      </c>
      <c r="M885" s="835">
        <v>72.88</v>
      </c>
      <c r="N885" s="832">
        <v>1</v>
      </c>
      <c r="O885" s="836">
        <v>0.5</v>
      </c>
      <c r="P885" s="835"/>
      <c r="Q885" s="837">
        <v>0</v>
      </c>
      <c r="R885" s="832"/>
      <c r="S885" s="837">
        <v>0</v>
      </c>
      <c r="T885" s="836"/>
      <c r="U885" s="838">
        <v>0</v>
      </c>
    </row>
    <row r="886" spans="1:21" ht="14.4" customHeight="1" x14ac:dyDescent="0.3">
      <c r="A886" s="831">
        <v>50</v>
      </c>
      <c r="B886" s="832" t="s">
        <v>1928</v>
      </c>
      <c r="C886" s="832" t="s">
        <v>1933</v>
      </c>
      <c r="D886" s="833" t="s">
        <v>2996</v>
      </c>
      <c r="E886" s="834" t="s">
        <v>1938</v>
      </c>
      <c r="F886" s="832" t="s">
        <v>1929</v>
      </c>
      <c r="G886" s="832" t="s">
        <v>2037</v>
      </c>
      <c r="H886" s="832" t="s">
        <v>624</v>
      </c>
      <c r="I886" s="832" t="s">
        <v>1650</v>
      </c>
      <c r="J886" s="832" t="s">
        <v>1648</v>
      </c>
      <c r="K886" s="832" t="s">
        <v>1651</v>
      </c>
      <c r="L886" s="835">
        <v>145.72999999999999</v>
      </c>
      <c r="M886" s="835">
        <v>291.45999999999998</v>
      </c>
      <c r="N886" s="832">
        <v>2</v>
      </c>
      <c r="O886" s="836">
        <v>1</v>
      </c>
      <c r="P886" s="835"/>
      <c r="Q886" s="837">
        <v>0</v>
      </c>
      <c r="R886" s="832"/>
      <c r="S886" s="837">
        <v>0</v>
      </c>
      <c r="T886" s="836"/>
      <c r="U886" s="838">
        <v>0</v>
      </c>
    </row>
    <row r="887" spans="1:21" ht="14.4" customHeight="1" x14ac:dyDescent="0.3">
      <c r="A887" s="831">
        <v>50</v>
      </c>
      <c r="B887" s="832" t="s">
        <v>1928</v>
      </c>
      <c r="C887" s="832" t="s">
        <v>1933</v>
      </c>
      <c r="D887" s="833" t="s">
        <v>2996</v>
      </c>
      <c r="E887" s="834" t="s">
        <v>1938</v>
      </c>
      <c r="F887" s="832" t="s">
        <v>1929</v>
      </c>
      <c r="G887" s="832" t="s">
        <v>2037</v>
      </c>
      <c r="H887" s="832" t="s">
        <v>624</v>
      </c>
      <c r="I887" s="832" t="s">
        <v>1652</v>
      </c>
      <c r="J887" s="832" t="s">
        <v>1648</v>
      </c>
      <c r="K887" s="832" t="s">
        <v>1653</v>
      </c>
      <c r="L887" s="835">
        <v>437.23</v>
      </c>
      <c r="M887" s="835">
        <v>437.23</v>
      </c>
      <c r="N887" s="832">
        <v>1</v>
      </c>
      <c r="O887" s="836">
        <v>0.5</v>
      </c>
      <c r="P887" s="835">
        <v>437.23</v>
      </c>
      <c r="Q887" s="837">
        <v>1</v>
      </c>
      <c r="R887" s="832">
        <v>1</v>
      </c>
      <c r="S887" s="837">
        <v>1</v>
      </c>
      <c r="T887" s="836">
        <v>0.5</v>
      </c>
      <c r="U887" s="838">
        <v>1</v>
      </c>
    </row>
    <row r="888" spans="1:21" ht="14.4" customHeight="1" x14ac:dyDescent="0.3">
      <c r="A888" s="831">
        <v>50</v>
      </c>
      <c r="B888" s="832" t="s">
        <v>1928</v>
      </c>
      <c r="C888" s="832" t="s">
        <v>1933</v>
      </c>
      <c r="D888" s="833" t="s">
        <v>2996</v>
      </c>
      <c r="E888" s="834" t="s">
        <v>1938</v>
      </c>
      <c r="F888" s="832" t="s">
        <v>1929</v>
      </c>
      <c r="G888" s="832" t="s">
        <v>2432</v>
      </c>
      <c r="H888" s="832" t="s">
        <v>587</v>
      </c>
      <c r="I888" s="832" t="s">
        <v>2655</v>
      </c>
      <c r="J888" s="832" t="s">
        <v>2434</v>
      </c>
      <c r="K888" s="832" t="s">
        <v>2656</v>
      </c>
      <c r="L888" s="835">
        <v>64.5</v>
      </c>
      <c r="M888" s="835">
        <v>129</v>
      </c>
      <c r="N888" s="832">
        <v>2</v>
      </c>
      <c r="O888" s="836">
        <v>1.5</v>
      </c>
      <c r="P888" s="835">
        <v>64.5</v>
      </c>
      <c r="Q888" s="837">
        <v>0.5</v>
      </c>
      <c r="R888" s="832">
        <v>1</v>
      </c>
      <c r="S888" s="837">
        <v>0.5</v>
      </c>
      <c r="T888" s="836">
        <v>0.5</v>
      </c>
      <c r="U888" s="838">
        <v>0.33333333333333331</v>
      </c>
    </row>
    <row r="889" spans="1:21" ht="14.4" customHeight="1" x14ac:dyDescent="0.3">
      <c r="A889" s="831">
        <v>50</v>
      </c>
      <c r="B889" s="832" t="s">
        <v>1928</v>
      </c>
      <c r="C889" s="832" t="s">
        <v>1933</v>
      </c>
      <c r="D889" s="833" t="s">
        <v>2996</v>
      </c>
      <c r="E889" s="834" t="s">
        <v>1938</v>
      </c>
      <c r="F889" s="832" t="s">
        <v>1929</v>
      </c>
      <c r="G889" s="832" t="s">
        <v>2432</v>
      </c>
      <c r="H889" s="832" t="s">
        <v>587</v>
      </c>
      <c r="I889" s="832" t="s">
        <v>2433</v>
      </c>
      <c r="J889" s="832" t="s">
        <v>2434</v>
      </c>
      <c r="K889" s="832" t="s">
        <v>2435</v>
      </c>
      <c r="L889" s="835">
        <v>32.25</v>
      </c>
      <c r="M889" s="835">
        <v>32.25</v>
      </c>
      <c r="N889" s="832">
        <v>1</v>
      </c>
      <c r="O889" s="836">
        <v>0.5</v>
      </c>
      <c r="P889" s="835">
        <v>32.25</v>
      </c>
      <c r="Q889" s="837">
        <v>1</v>
      </c>
      <c r="R889" s="832">
        <v>1</v>
      </c>
      <c r="S889" s="837">
        <v>1</v>
      </c>
      <c r="T889" s="836">
        <v>0.5</v>
      </c>
      <c r="U889" s="838">
        <v>1</v>
      </c>
    </row>
    <row r="890" spans="1:21" ht="14.4" customHeight="1" x14ac:dyDescent="0.3">
      <c r="A890" s="831">
        <v>50</v>
      </c>
      <c r="B890" s="832" t="s">
        <v>1928</v>
      </c>
      <c r="C890" s="832" t="s">
        <v>1933</v>
      </c>
      <c r="D890" s="833" t="s">
        <v>2996</v>
      </c>
      <c r="E890" s="834" t="s">
        <v>1938</v>
      </c>
      <c r="F890" s="832" t="s">
        <v>1929</v>
      </c>
      <c r="G890" s="832" t="s">
        <v>2042</v>
      </c>
      <c r="H890" s="832" t="s">
        <v>624</v>
      </c>
      <c r="I890" s="832" t="s">
        <v>1640</v>
      </c>
      <c r="J890" s="832" t="s">
        <v>1641</v>
      </c>
      <c r="K890" s="832" t="s">
        <v>1642</v>
      </c>
      <c r="L890" s="835">
        <v>10.34</v>
      </c>
      <c r="M890" s="835">
        <v>10.34</v>
      </c>
      <c r="N890" s="832">
        <v>1</v>
      </c>
      <c r="O890" s="836">
        <v>0.5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50</v>
      </c>
      <c r="B891" s="832" t="s">
        <v>1928</v>
      </c>
      <c r="C891" s="832" t="s">
        <v>1933</v>
      </c>
      <c r="D891" s="833" t="s">
        <v>2996</v>
      </c>
      <c r="E891" s="834" t="s">
        <v>1938</v>
      </c>
      <c r="F891" s="832" t="s">
        <v>1929</v>
      </c>
      <c r="G891" s="832" t="s">
        <v>2042</v>
      </c>
      <c r="H891" s="832" t="s">
        <v>624</v>
      </c>
      <c r="I891" s="832" t="s">
        <v>1645</v>
      </c>
      <c r="J891" s="832" t="s">
        <v>1641</v>
      </c>
      <c r="K891" s="832" t="s">
        <v>1627</v>
      </c>
      <c r="L891" s="835">
        <v>47.7</v>
      </c>
      <c r="M891" s="835">
        <v>47.7</v>
      </c>
      <c r="N891" s="832">
        <v>1</v>
      </c>
      <c r="O891" s="836">
        <v>0.5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50</v>
      </c>
      <c r="B892" s="832" t="s">
        <v>1928</v>
      </c>
      <c r="C892" s="832" t="s">
        <v>1933</v>
      </c>
      <c r="D892" s="833" t="s">
        <v>2996</v>
      </c>
      <c r="E892" s="834" t="s">
        <v>1938</v>
      </c>
      <c r="F892" s="832" t="s">
        <v>1929</v>
      </c>
      <c r="G892" s="832" t="s">
        <v>2042</v>
      </c>
      <c r="H892" s="832" t="s">
        <v>624</v>
      </c>
      <c r="I892" s="832" t="s">
        <v>2657</v>
      </c>
      <c r="J892" s="832" t="s">
        <v>1641</v>
      </c>
      <c r="K892" s="832" t="s">
        <v>1540</v>
      </c>
      <c r="L892" s="835">
        <v>158.99</v>
      </c>
      <c r="M892" s="835">
        <v>158.99</v>
      </c>
      <c r="N892" s="832">
        <v>1</v>
      </c>
      <c r="O892" s="836">
        <v>1</v>
      </c>
      <c r="P892" s="835"/>
      <c r="Q892" s="837">
        <v>0</v>
      </c>
      <c r="R892" s="832"/>
      <c r="S892" s="837">
        <v>0</v>
      </c>
      <c r="T892" s="836"/>
      <c r="U892" s="838">
        <v>0</v>
      </c>
    </row>
    <row r="893" spans="1:21" ht="14.4" customHeight="1" x14ac:dyDescent="0.3">
      <c r="A893" s="831">
        <v>50</v>
      </c>
      <c r="B893" s="832" t="s">
        <v>1928</v>
      </c>
      <c r="C893" s="832" t="s">
        <v>1933</v>
      </c>
      <c r="D893" s="833" t="s">
        <v>2996</v>
      </c>
      <c r="E893" s="834" t="s">
        <v>1938</v>
      </c>
      <c r="F893" s="832" t="s">
        <v>1929</v>
      </c>
      <c r="G893" s="832" t="s">
        <v>2965</v>
      </c>
      <c r="H893" s="832" t="s">
        <v>587</v>
      </c>
      <c r="I893" s="832" t="s">
        <v>2966</v>
      </c>
      <c r="J893" s="832" t="s">
        <v>2967</v>
      </c>
      <c r="K893" s="832" t="s">
        <v>2968</v>
      </c>
      <c r="L893" s="835">
        <v>117.46</v>
      </c>
      <c r="M893" s="835">
        <v>117.46</v>
      </c>
      <c r="N893" s="832">
        <v>1</v>
      </c>
      <c r="O893" s="836">
        <v>0.5</v>
      </c>
      <c r="P893" s="835">
        <v>117.46</v>
      </c>
      <c r="Q893" s="837">
        <v>1</v>
      </c>
      <c r="R893" s="832">
        <v>1</v>
      </c>
      <c r="S893" s="837">
        <v>1</v>
      </c>
      <c r="T893" s="836">
        <v>0.5</v>
      </c>
      <c r="U893" s="838">
        <v>1</v>
      </c>
    </row>
    <row r="894" spans="1:21" ht="14.4" customHeight="1" x14ac:dyDescent="0.3">
      <c r="A894" s="831">
        <v>50</v>
      </c>
      <c r="B894" s="832" t="s">
        <v>1928</v>
      </c>
      <c r="C894" s="832" t="s">
        <v>1933</v>
      </c>
      <c r="D894" s="833" t="s">
        <v>2996</v>
      </c>
      <c r="E894" s="834" t="s">
        <v>1938</v>
      </c>
      <c r="F894" s="832" t="s">
        <v>1929</v>
      </c>
      <c r="G894" s="832" t="s">
        <v>1985</v>
      </c>
      <c r="H894" s="832" t="s">
        <v>587</v>
      </c>
      <c r="I894" s="832" t="s">
        <v>2969</v>
      </c>
      <c r="J894" s="832" t="s">
        <v>1987</v>
      </c>
      <c r="K894" s="832" t="s">
        <v>2970</v>
      </c>
      <c r="L894" s="835">
        <v>1762.05</v>
      </c>
      <c r="M894" s="835">
        <v>1762.05</v>
      </c>
      <c r="N894" s="832">
        <v>1</v>
      </c>
      <c r="O894" s="836">
        <v>0.5</v>
      </c>
      <c r="P894" s="835"/>
      <c r="Q894" s="837">
        <v>0</v>
      </c>
      <c r="R894" s="832"/>
      <c r="S894" s="837">
        <v>0</v>
      </c>
      <c r="T894" s="836"/>
      <c r="U894" s="838">
        <v>0</v>
      </c>
    </row>
    <row r="895" spans="1:21" ht="14.4" customHeight="1" x14ac:dyDescent="0.3">
      <c r="A895" s="831">
        <v>50</v>
      </c>
      <c r="B895" s="832" t="s">
        <v>1928</v>
      </c>
      <c r="C895" s="832" t="s">
        <v>1933</v>
      </c>
      <c r="D895" s="833" t="s">
        <v>2996</v>
      </c>
      <c r="E895" s="834" t="s">
        <v>1938</v>
      </c>
      <c r="F895" s="832" t="s">
        <v>1929</v>
      </c>
      <c r="G895" s="832" t="s">
        <v>2043</v>
      </c>
      <c r="H895" s="832" t="s">
        <v>587</v>
      </c>
      <c r="I895" s="832" t="s">
        <v>2971</v>
      </c>
      <c r="J895" s="832" t="s">
        <v>2045</v>
      </c>
      <c r="K895" s="832" t="s">
        <v>681</v>
      </c>
      <c r="L895" s="835">
        <v>93.18</v>
      </c>
      <c r="M895" s="835">
        <v>93.18</v>
      </c>
      <c r="N895" s="832">
        <v>1</v>
      </c>
      <c r="O895" s="836">
        <v>0.5</v>
      </c>
      <c r="P895" s="835">
        <v>93.18</v>
      </c>
      <c r="Q895" s="837">
        <v>1</v>
      </c>
      <c r="R895" s="832">
        <v>1</v>
      </c>
      <c r="S895" s="837">
        <v>1</v>
      </c>
      <c r="T895" s="836">
        <v>0.5</v>
      </c>
      <c r="U895" s="838">
        <v>1</v>
      </c>
    </row>
    <row r="896" spans="1:21" ht="14.4" customHeight="1" x14ac:dyDescent="0.3">
      <c r="A896" s="831">
        <v>50</v>
      </c>
      <c r="B896" s="832" t="s">
        <v>1928</v>
      </c>
      <c r="C896" s="832" t="s">
        <v>1933</v>
      </c>
      <c r="D896" s="833" t="s">
        <v>2996</v>
      </c>
      <c r="E896" s="834" t="s">
        <v>1938</v>
      </c>
      <c r="F896" s="832" t="s">
        <v>1929</v>
      </c>
      <c r="G896" s="832" t="s">
        <v>2043</v>
      </c>
      <c r="H896" s="832" t="s">
        <v>587</v>
      </c>
      <c r="I896" s="832" t="s">
        <v>2437</v>
      </c>
      <c r="J896" s="832" t="s">
        <v>2045</v>
      </c>
      <c r="K896" s="832" t="s">
        <v>2131</v>
      </c>
      <c r="L896" s="835">
        <v>430.05</v>
      </c>
      <c r="M896" s="835">
        <v>430.05</v>
      </c>
      <c r="N896" s="832">
        <v>1</v>
      </c>
      <c r="O896" s="836">
        <v>0.5</v>
      </c>
      <c r="P896" s="835"/>
      <c r="Q896" s="837">
        <v>0</v>
      </c>
      <c r="R896" s="832"/>
      <c r="S896" s="837">
        <v>0</v>
      </c>
      <c r="T896" s="836"/>
      <c r="U896" s="838">
        <v>0</v>
      </c>
    </row>
    <row r="897" spans="1:21" ht="14.4" customHeight="1" x14ac:dyDescent="0.3">
      <c r="A897" s="831">
        <v>50</v>
      </c>
      <c r="B897" s="832" t="s">
        <v>1928</v>
      </c>
      <c r="C897" s="832" t="s">
        <v>1933</v>
      </c>
      <c r="D897" s="833" t="s">
        <v>2996</v>
      </c>
      <c r="E897" s="834" t="s">
        <v>1938</v>
      </c>
      <c r="F897" s="832" t="s">
        <v>1929</v>
      </c>
      <c r="G897" s="832" t="s">
        <v>2043</v>
      </c>
      <c r="H897" s="832" t="s">
        <v>587</v>
      </c>
      <c r="I897" s="832" t="s">
        <v>2972</v>
      </c>
      <c r="J897" s="832" t="s">
        <v>2439</v>
      </c>
      <c r="K897" s="832" t="s">
        <v>2973</v>
      </c>
      <c r="L897" s="835">
        <v>401.39</v>
      </c>
      <c r="M897" s="835">
        <v>401.39</v>
      </c>
      <c r="N897" s="832">
        <v>1</v>
      </c>
      <c r="O897" s="836">
        <v>0.5</v>
      </c>
      <c r="P897" s="835"/>
      <c r="Q897" s="837">
        <v>0</v>
      </c>
      <c r="R897" s="832"/>
      <c r="S897" s="837">
        <v>0</v>
      </c>
      <c r="T897" s="836"/>
      <c r="U897" s="838">
        <v>0</v>
      </c>
    </row>
    <row r="898" spans="1:21" ht="14.4" customHeight="1" x14ac:dyDescent="0.3">
      <c r="A898" s="831">
        <v>50</v>
      </c>
      <c r="B898" s="832" t="s">
        <v>1928</v>
      </c>
      <c r="C898" s="832" t="s">
        <v>1933</v>
      </c>
      <c r="D898" s="833" t="s">
        <v>2996</v>
      </c>
      <c r="E898" s="834" t="s">
        <v>1938</v>
      </c>
      <c r="F898" s="832" t="s">
        <v>1929</v>
      </c>
      <c r="G898" s="832" t="s">
        <v>2043</v>
      </c>
      <c r="H898" s="832" t="s">
        <v>587</v>
      </c>
      <c r="I898" s="832" t="s">
        <v>2974</v>
      </c>
      <c r="J898" s="832" t="s">
        <v>2975</v>
      </c>
      <c r="K898" s="832" t="s">
        <v>1687</v>
      </c>
      <c r="L898" s="835">
        <v>143.35</v>
      </c>
      <c r="M898" s="835">
        <v>143.35</v>
      </c>
      <c r="N898" s="832">
        <v>1</v>
      </c>
      <c r="O898" s="836">
        <v>0.5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50</v>
      </c>
      <c r="B899" s="832" t="s">
        <v>1928</v>
      </c>
      <c r="C899" s="832" t="s">
        <v>1933</v>
      </c>
      <c r="D899" s="833" t="s">
        <v>2996</v>
      </c>
      <c r="E899" s="834" t="s">
        <v>1938</v>
      </c>
      <c r="F899" s="832" t="s">
        <v>1929</v>
      </c>
      <c r="G899" s="832" t="s">
        <v>2447</v>
      </c>
      <c r="H899" s="832" t="s">
        <v>587</v>
      </c>
      <c r="I899" s="832" t="s">
        <v>2976</v>
      </c>
      <c r="J899" s="832" t="s">
        <v>992</v>
      </c>
      <c r="K899" s="832" t="s">
        <v>2449</v>
      </c>
      <c r="L899" s="835">
        <v>0</v>
      </c>
      <c r="M899" s="835">
        <v>0</v>
      </c>
      <c r="N899" s="832">
        <v>1</v>
      </c>
      <c r="O899" s="836">
        <v>0.5</v>
      </c>
      <c r="P899" s="835"/>
      <c r="Q899" s="837"/>
      <c r="R899" s="832"/>
      <c r="S899" s="837">
        <v>0</v>
      </c>
      <c r="T899" s="836"/>
      <c r="U899" s="838">
        <v>0</v>
      </c>
    </row>
    <row r="900" spans="1:21" ht="14.4" customHeight="1" x14ac:dyDescent="0.3">
      <c r="A900" s="831">
        <v>50</v>
      </c>
      <c r="B900" s="832" t="s">
        <v>1928</v>
      </c>
      <c r="C900" s="832" t="s">
        <v>1933</v>
      </c>
      <c r="D900" s="833" t="s">
        <v>2996</v>
      </c>
      <c r="E900" s="834" t="s">
        <v>1938</v>
      </c>
      <c r="F900" s="832" t="s">
        <v>1929</v>
      </c>
      <c r="G900" s="832" t="s">
        <v>2447</v>
      </c>
      <c r="H900" s="832" t="s">
        <v>587</v>
      </c>
      <c r="I900" s="832" t="s">
        <v>2448</v>
      </c>
      <c r="J900" s="832" t="s">
        <v>992</v>
      </c>
      <c r="K900" s="832" t="s">
        <v>2449</v>
      </c>
      <c r="L900" s="835">
        <v>0</v>
      </c>
      <c r="M900" s="835">
        <v>0</v>
      </c>
      <c r="N900" s="832">
        <v>1</v>
      </c>
      <c r="O900" s="836">
        <v>1</v>
      </c>
      <c r="P900" s="835">
        <v>0</v>
      </c>
      <c r="Q900" s="837"/>
      <c r="R900" s="832">
        <v>1</v>
      </c>
      <c r="S900" s="837">
        <v>1</v>
      </c>
      <c r="T900" s="836">
        <v>1</v>
      </c>
      <c r="U900" s="838">
        <v>1</v>
      </c>
    </row>
    <row r="901" spans="1:21" ht="14.4" customHeight="1" x14ac:dyDescent="0.3">
      <c r="A901" s="831">
        <v>50</v>
      </c>
      <c r="B901" s="832" t="s">
        <v>1928</v>
      </c>
      <c r="C901" s="832" t="s">
        <v>1933</v>
      </c>
      <c r="D901" s="833" t="s">
        <v>2996</v>
      </c>
      <c r="E901" s="834" t="s">
        <v>1938</v>
      </c>
      <c r="F901" s="832" t="s">
        <v>1929</v>
      </c>
      <c r="G901" s="832" t="s">
        <v>2050</v>
      </c>
      <c r="H901" s="832" t="s">
        <v>587</v>
      </c>
      <c r="I901" s="832" t="s">
        <v>2318</v>
      </c>
      <c r="J901" s="832" t="s">
        <v>1041</v>
      </c>
      <c r="K901" s="832" t="s">
        <v>1623</v>
      </c>
      <c r="L901" s="835">
        <v>210.38</v>
      </c>
      <c r="M901" s="835">
        <v>420.76</v>
      </c>
      <c r="N901" s="832">
        <v>2</v>
      </c>
      <c r="O901" s="836">
        <v>1</v>
      </c>
      <c r="P901" s="835">
        <v>210.38</v>
      </c>
      <c r="Q901" s="837">
        <v>0.5</v>
      </c>
      <c r="R901" s="832">
        <v>1</v>
      </c>
      <c r="S901" s="837">
        <v>0.5</v>
      </c>
      <c r="T901" s="836">
        <v>0.5</v>
      </c>
      <c r="U901" s="838">
        <v>0.5</v>
      </c>
    </row>
    <row r="902" spans="1:21" ht="14.4" customHeight="1" x14ac:dyDescent="0.3">
      <c r="A902" s="831">
        <v>50</v>
      </c>
      <c r="B902" s="832" t="s">
        <v>1928</v>
      </c>
      <c r="C902" s="832" t="s">
        <v>1933</v>
      </c>
      <c r="D902" s="833" t="s">
        <v>2996</v>
      </c>
      <c r="E902" s="834" t="s">
        <v>1938</v>
      </c>
      <c r="F902" s="832" t="s">
        <v>1929</v>
      </c>
      <c r="G902" s="832" t="s">
        <v>2050</v>
      </c>
      <c r="H902" s="832" t="s">
        <v>587</v>
      </c>
      <c r="I902" s="832" t="s">
        <v>2051</v>
      </c>
      <c r="J902" s="832" t="s">
        <v>1041</v>
      </c>
      <c r="K902" s="832" t="s">
        <v>2052</v>
      </c>
      <c r="L902" s="835">
        <v>42.08</v>
      </c>
      <c r="M902" s="835">
        <v>42.08</v>
      </c>
      <c r="N902" s="832">
        <v>1</v>
      </c>
      <c r="O902" s="836">
        <v>0.5</v>
      </c>
      <c r="P902" s="835"/>
      <c r="Q902" s="837">
        <v>0</v>
      </c>
      <c r="R902" s="832"/>
      <c r="S902" s="837">
        <v>0</v>
      </c>
      <c r="T902" s="836"/>
      <c r="U902" s="838">
        <v>0</v>
      </c>
    </row>
    <row r="903" spans="1:21" ht="14.4" customHeight="1" x14ac:dyDescent="0.3">
      <c r="A903" s="831">
        <v>50</v>
      </c>
      <c r="B903" s="832" t="s">
        <v>1928</v>
      </c>
      <c r="C903" s="832" t="s">
        <v>1933</v>
      </c>
      <c r="D903" s="833" t="s">
        <v>2996</v>
      </c>
      <c r="E903" s="834" t="s">
        <v>1938</v>
      </c>
      <c r="F903" s="832" t="s">
        <v>1929</v>
      </c>
      <c r="G903" s="832" t="s">
        <v>2319</v>
      </c>
      <c r="H903" s="832" t="s">
        <v>587</v>
      </c>
      <c r="I903" s="832" t="s">
        <v>2451</v>
      </c>
      <c r="J903" s="832" t="s">
        <v>2452</v>
      </c>
      <c r="K903" s="832" t="s">
        <v>2321</v>
      </c>
      <c r="L903" s="835">
        <v>42.54</v>
      </c>
      <c r="M903" s="835">
        <v>42.54</v>
      </c>
      <c r="N903" s="832">
        <v>1</v>
      </c>
      <c r="O903" s="836">
        <v>0.5</v>
      </c>
      <c r="P903" s="835">
        <v>42.54</v>
      </c>
      <c r="Q903" s="837">
        <v>1</v>
      </c>
      <c r="R903" s="832">
        <v>1</v>
      </c>
      <c r="S903" s="837">
        <v>1</v>
      </c>
      <c r="T903" s="836">
        <v>0.5</v>
      </c>
      <c r="U903" s="838">
        <v>1</v>
      </c>
    </row>
    <row r="904" spans="1:21" ht="14.4" customHeight="1" x14ac:dyDescent="0.3">
      <c r="A904" s="831">
        <v>50</v>
      </c>
      <c r="B904" s="832" t="s">
        <v>1928</v>
      </c>
      <c r="C904" s="832" t="s">
        <v>1933</v>
      </c>
      <c r="D904" s="833" t="s">
        <v>2996</v>
      </c>
      <c r="E904" s="834" t="s">
        <v>1938</v>
      </c>
      <c r="F904" s="832" t="s">
        <v>1929</v>
      </c>
      <c r="G904" s="832" t="s">
        <v>2319</v>
      </c>
      <c r="H904" s="832" t="s">
        <v>587</v>
      </c>
      <c r="I904" s="832" t="s">
        <v>2977</v>
      </c>
      <c r="J904" s="832" t="s">
        <v>2452</v>
      </c>
      <c r="K904" s="832" t="s">
        <v>2978</v>
      </c>
      <c r="L904" s="835">
        <v>59.56</v>
      </c>
      <c r="M904" s="835">
        <v>59.56</v>
      </c>
      <c r="N904" s="832">
        <v>1</v>
      </c>
      <c r="O904" s="836">
        <v>0.5</v>
      </c>
      <c r="P904" s="835"/>
      <c r="Q904" s="837">
        <v>0</v>
      </c>
      <c r="R904" s="832"/>
      <c r="S904" s="837">
        <v>0</v>
      </c>
      <c r="T904" s="836"/>
      <c r="U904" s="838">
        <v>0</v>
      </c>
    </row>
    <row r="905" spans="1:21" ht="14.4" customHeight="1" x14ac:dyDescent="0.3">
      <c r="A905" s="831">
        <v>50</v>
      </c>
      <c r="B905" s="832" t="s">
        <v>1928</v>
      </c>
      <c r="C905" s="832" t="s">
        <v>1933</v>
      </c>
      <c r="D905" s="833" t="s">
        <v>2996</v>
      </c>
      <c r="E905" s="834" t="s">
        <v>1938</v>
      </c>
      <c r="F905" s="832" t="s">
        <v>1929</v>
      </c>
      <c r="G905" s="832" t="s">
        <v>2053</v>
      </c>
      <c r="H905" s="832" t="s">
        <v>587</v>
      </c>
      <c r="I905" s="832" t="s">
        <v>2979</v>
      </c>
      <c r="J905" s="832" t="s">
        <v>2980</v>
      </c>
      <c r="K905" s="832" t="s">
        <v>2056</v>
      </c>
      <c r="L905" s="835">
        <v>100.1</v>
      </c>
      <c r="M905" s="835">
        <v>100.1</v>
      </c>
      <c r="N905" s="832">
        <v>1</v>
      </c>
      <c r="O905" s="836">
        <v>0.5</v>
      </c>
      <c r="P905" s="835"/>
      <c r="Q905" s="837">
        <v>0</v>
      </c>
      <c r="R905" s="832"/>
      <c r="S905" s="837">
        <v>0</v>
      </c>
      <c r="T905" s="836"/>
      <c r="U905" s="838">
        <v>0</v>
      </c>
    </row>
    <row r="906" spans="1:21" ht="14.4" customHeight="1" x14ac:dyDescent="0.3">
      <c r="A906" s="831">
        <v>50</v>
      </c>
      <c r="B906" s="832" t="s">
        <v>1928</v>
      </c>
      <c r="C906" s="832" t="s">
        <v>1933</v>
      </c>
      <c r="D906" s="833" t="s">
        <v>2996</v>
      </c>
      <c r="E906" s="834" t="s">
        <v>1938</v>
      </c>
      <c r="F906" s="832" t="s">
        <v>1929</v>
      </c>
      <c r="G906" s="832" t="s">
        <v>2089</v>
      </c>
      <c r="H906" s="832" t="s">
        <v>587</v>
      </c>
      <c r="I906" s="832" t="s">
        <v>2873</v>
      </c>
      <c r="J906" s="832" t="s">
        <v>2702</v>
      </c>
      <c r="K906" s="832" t="s">
        <v>2458</v>
      </c>
      <c r="L906" s="835">
        <v>73.83</v>
      </c>
      <c r="M906" s="835">
        <v>73.83</v>
      </c>
      <c r="N906" s="832">
        <v>1</v>
      </c>
      <c r="O906" s="836">
        <v>0.5</v>
      </c>
      <c r="P906" s="835"/>
      <c r="Q906" s="837">
        <v>0</v>
      </c>
      <c r="R906" s="832"/>
      <c r="S906" s="837">
        <v>0</v>
      </c>
      <c r="T906" s="836"/>
      <c r="U906" s="838">
        <v>0</v>
      </c>
    </row>
    <row r="907" spans="1:21" ht="14.4" customHeight="1" x14ac:dyDescent="0.3">
      <c r="A907" s="831">
        <v>50</v>
      </c>
      <c r="B907" s="832" t="s">
        <v>1928</v>
      </c>
      <c r="C907" s="832" t="s">
        <v>1933</v>
      </c>
      <c r="D907" s="833" t="s">
        <v>2996</v>
      </c>
      <c r="E907" s="834" t="s">
        <v>1938</v>
      </c>
      <c r="F907" s="832" t="s">
        <v>1929</v>
      </c>
      <c r="G907" s="832" t="s">
        <v>2057</v>
      </c>
      <c r="H907" s="832" t="s">
        <v>587</v>
      </c>
      <c r="I907" s="832" t="s">
        <v>2058</v>
      </c>
      <c r="J907" s="832" t="s">
        <v>2059</v>
      </c>
      <c r="K907" s="832" t="s">
        <v>2060</v>
      </c>
      <c r="L907" s="835">
        <v>93.43</v>
      </c>
      <c r="M907" s="835">
        <v>186.86</v>
      </c>
      <c r="N907" s="832">
        <v>2</v>
      </c>
      <c r="O907" s="836">
        <v>1.5</v>
      </c>
      <c r="P907" s="835">
        <v>93.43</v>
      </c>
      <c r="Q907" s="837">
        <v>0.5</v>
      </c>
      <c r="R907" s="832">
        <v>1</v>
      </c>
      <c r="S907" s="837">
        <v>0.5</v>
      </c>
      <c r="T907" s="836">
        <v>1</v>
      </c>
      <c r="U907" s="838">
        <v>0.66666666666666663</v>
      </c>
    </row>
    <row r="908" spans="1:21" ht="14.4" customHeight="1" x14ac:dyDescent="0.3">
      <c r="A908" s="831">
        <v>50</v>
      </c>
      <c r="B908" s="832" t="s">
        <v>1928</v>
      </c>
      <c r="C908" s="832" t="s">
        <v>1933</v>
      </c>
      <c r="D908" s="833" t="s">
        <v>2996</v>
      </c>
      <c r="E908" s="834" t="s">
        <v>1938</v>
      </c>
      <c r="F908" s="832" t="s">
        <v>1929</v>
      </c>
      <c r="G908" s="832" t="s">
        <v>2247</v>
      </c>
      <c r="H908" s="832" t="s">
        <v>624</v>
      </c>
      <c r="I908" s="832" t="s">
        <v>2248</v>
      </c>
      <c r="J908" s="832" t="s">
        <v>2249</v>
      </c>
      <c r="K908" s="832" t="s">
        <v>2250</v>
      </c>
      <c r="L908" s="835">
        <v>131.32</v>
      </c>
      <c r="M908" s="835">
        <v>131.32</v>
      </c>
      <c r="N908" s="832">
        <v>1</v>
      </c>
      <c r="O908" s="836">
        <v>0.5</v>
      </c>
      <c r="P908" s="835"/>
      <c r="Q908" s="837">
        <v>0</v>
      </c>
      <c r="R908" s="832"/>
      <c r="S908" s="837">
        <v>0</v>
      </c>
      <c r="T908" s="836"/>
      <c r="U908" s="838">
        <v>0</v>
      </c>
    </row>
    <row r="909" spans="1:21" ht="14.4" customHeight="1" x14ac:dyDescent="0.3">
      <c r="A909" s="831">
        <v>50</v>
      </c>
      <c r="B909" s="832" t="s">
        <v>1928</v>
      </c>
      <c r="C909" s="832" t="s">
        <v>1933</v>
      </c>
      <c r="D909" s="833" t="s">
        <v>2996</v>
      </c>
      <c r="E909" s="834" t="s">
        <v>1938</v>
      </c>
      <c r="F909" s="832" t="s">
        <v>1929</v>
      </c>
      <c r="G909" s="832" t="s">
        <v>2108</v>
      </c>
      <c r="H909" s="832" t="s">
        <v>587</v>
      </c>
      <c r="I909" s="832" t="s">
        <v>2324</v>
      </c>
      <c r="J909" s="832" t="s">
        <v>760</v>
      </c>
      <c r="K909" s="832" t="s">
        <v>2325</v>
      </c>
      <c r="L909" s="835">
        <v>87.89</v>
      </c>
      <c r="M909" s="835">
        <v>87.89</v>
      </c>
      <c r="N909" s="832">
        <v>1</v>
      </c>
      <c r="O909" s="836">
        <v>0.5</v>
      </c>
      <c r="P909" s="835">
        <v>87.89</v>
      </c>
      <c r="Q909" s="837">
        <v>1</v>
      </c>
      <c r="R909" s="832">
        <v>1</v>
      </c>
      <c r="S909" s="837">
        <v>1</v>
      </c>
      <c r="T909" s="836">
        <v>0.5</v>
      </c>
      <c r="U909" s="838">
        <v>1</v>
      </c>
    </row>
    <row r="910" spans="1:21" ht="14.4" customHeight="1" x14ac:dyDescent="0.3">
      <c r="A910" s="831">
        <v>50</v>
      </c>
      <c r="B910" s="832" t="s">
        <v>1928</v>
      </c>
      <c r="C910" s="832" t="s">
        <v>1933</v>
      </c>
      <c r="D910" s="833" t="s">
        <v>2996</v>
      </c>
      <c r="E910" s="834" t="s">
        <v>1938</v>
      </c>
      <c r="F910" s="832" t="s">
        <v>1929</v>
      </c>
      <c r="G910" s="832" t="s">
        <v>1053</v>
      </c>
      <c r="H910" s="832" t="s">
        <v>624</v>
      </c>
      <c r="I910" s="832" t="s">
        <v>2090</v>
      </c>
      <c r="J910" s="832" t="s">
        <v>2091</v>
      </c>
      <c r="K910" s="832" t="s">
        <v>2092</v>
      </c>
      <c r="L910" s="835">
        <v>184.74</v>
      </c>
      <c r="M910" s="835">
        <v>184.74</v>
      </c>
      <c r="N910" s="832">
        <v>1</v>
      </c>
      <c r="O910" s="836">
        <v>0.5</v>
      </c>
      <c r="P910" s="835"/>
      <c r="Q910" s="837">
        <v>0</v>
      </c>
      <c r="R910" s="832"/>
      <c r="S910" s="837">
        <v>0</v>
      </c>
      <c r="T910" s="836"/>
      <c r="U910" s="838">
        <v>0</v>
      </c>
    </row>
    <row r="911" spans="1:21" ht="14.4" customHeight="1" x14ac:dyDescent="0.3">
      <c r="A911" s="831">
        <v>50</v>
      </c>
      <c r="B911" s="832" t="s">
        <v>1928</v>
      </c>
      <c r="C911" s="832" t="s">
        <v>1933</v>
      </c>
      <c r="D911" s="833" t="s">
        <v>2996</v>
      </c>
      <c r="E911" s="834" t="s">
        <v>1938</v>
      </c>
      <c r="F911" s="832" t="s">
        <v>1929</v>
      </c>
      <c r="G911" s="832" t="s">
        <v>1053</v>
      </c>
      <c r="H911" s="832" t="s">
        <v>624</v>
      </c>
      <c r="I911" s="832" t="s">
        <v>1536</v>
      </c>
      <c r="J911" s="832" t="s">
        <v>1537</v>
      </c>
      <c r="K911" s="832" t="s">
        <v>1538</v>
      </c>
      <c r="L911" s="835">
        <v>120.61</v>
      </c>
      <c r="M911" s="835">
        <v>241.22</v>
      </c>
      <c r="N911" s="832">
        <v>2</v>
      </c>
      <c r="O911" s="836">
        <v>1</v>
      </c>
      <c r="P911" s="835">
        <v>120.61</v>
      </c>
      <c r="Q911" s="837">
        <v>0.5</v>
      </c>
      <c r="R911" s="832">
        <v>1</v>
      </c>
      <c r="S911" s="837">
        <v>0.5</v>
      </c>
      <c r="T911" s="836">
        <v>0.5</v>
      </c>
      <c r="U911" s="838">
        <v>0.5</v>
      </c>
    </row>
    <row r="912" spans="1:21" ht="14.4" customHeight="1" x14ac:dyDescent="0.3">
      <c r="A912" s="831">
        <v>50</v>
      </c>
      <c r="B912" s="832" t="s">
        <v>1928</v>
      </c>
      <c r="C912" s="832" t="s">
        <v>1933</v>
      </c>
      <c r="D912" s="833" t="s">
        <v>2996</v>
      </c>
      <c r="E912" s="834" t="s">
        <v>1938</v>
      </c>
      <c r="F912" s="832" t="s">
        <v>1929</v>
      </c>
      <c r="G912" s="832" t="s">
        <v>1053</v>
      </c>
      <c r="H912" s="832" t="s">
        <v>587</v>
      </c>
      <c r="I912" s="832" t="s">
        <v>1539</v>
      </c>
      <c r="J912" s="832" t="s">
        <v>1537</v>
      </c>
      <c r="K912" s="832" t="s">
        <v>1540</v>
      </c>
      <c r="L912" s="835">
        <v>184.74</v>
      </c>
      <c r="M912" s="835">
        <v>369.48</v>
      </c>
      <c r="N912" s="832">
        <v>2</v>
      </c>
      <c r="O912" s="836">
        <v>1</v>
      </c>
      <c r="P912" s="835"/>
      <c r="Q912" s="837">
        <v>0</v>
      </c>
      <c r="R912" s="832"/>
      <c r="S912" s="837">
        <v>0</v>
      </c>
      <c r="T912" s="836"/>
      <c r="U912" s="838">
        <v>0</v>
      </c>
    </row>
    <row r="913" spans="1:21" ht="14.4" customHeight="1" x14ac:dyDescent="0.3">
      <c r="A913" s="831">
        <v>50</v>
      </c>
      <c r="B913" s="832" t="s">
        <v>1928</v>
      </c>
      <c r="C913" s="832" t="s">
        <v>1933</v>
      </c>
      <c r="D913" s="833" t="s">
        <v>2996</v>
      </c>
      <c r="E913" s="834" t="s">
        <v>1938</v>
      </c>
      <c r="F913" s="832" t="s">
        <v>1929</v>
      </c>
      <c r="G913" s="832" t="s">
        <v>2093</v>
      </c>
      <c r="H913" s="832" t="s">
        <v>587</v>
      </c>
      <c r="I913" s="832" t="s">
        <v>2806</v>
      </c>
      <c r="J913" s="832" t="s">
        <v>800</v>
      </c>
      <c r="K913" s="832" t="s">
        <v>2807</v>
      </c>
      <c r="L913" s="835">
        <v>138.86000000000001</v>
      </c>
      <c r="M913" s="835">
        <v>138.86000000000001</v>
      </c>
      <c r="N913" s="832">
        <v>1</v>
      </c>
      <c r="O913" s="836">
        <v>0.5</v>
      </c>
      <c r="P913" s="835"/>
      <c r="Q913" s="837">
        <v>0</v>
      </c>
      <c r="R913" s="832"/>
      <c r="S913" s="837">
        <v>0</v>
      </c>
      <c r="T913" s="836"/>
      <c r="U913" s="838">
        <v>0</v>
      </c>
    </row>
    <row r="914" spans="1:21" ht="14.4" customHeight="1" x14ac:dyDescent="0.3">
      <c r="A914" s="831">
        <v>50</v>
      </c>
      <c r="B914" s="832" t="s">
        <v>1928</v>
      </c>
      <c r="C914" s="832" t="s">
        <v>1933</v>
      </c>
      <c r="D914" s="833" t="s">
        <v>2996</v>
      </c>
      <c r="E914" s="834" t="s">
        <v>1938</v>
      </c>
      <c r="F914" s="832" t="s">
        <v>1929</v>
      </c>
      <c r="G914" s="832" t="s">
        <v>2093</v>
      </c>
      <c r="H914" s="832" t="s">
        <v>587</v>
      </c>
      <c r="I914" s="832" t="s">
        <v>2094</v>
      </c>
      <c r="J914" s="832" t="s">
        <v>800</v>
      </c>
      <c r="K914" s="832" t="s">
        <v>2095</v>
      </c>
      <c r="L914" s="835">
        <v>55.54</v>
      </c>
      <c r="M914" s="835">
        <v>111.08</v>
      </c>
      <c r="N914" s="832">
        <v>2</v>
      </c>
      <c r="O914" s="836">
        <v>1</v>
      </c>
      <c r="P914" s="835"/>
      <c r="Q914" s="837">
        <v>0</v>
      </c>
      <c r="R914" s="832"/>
      <c r="S914" s="837">
        <v>0</v>
      </c>
      <c r="T914" s="836"/>
      <c r="U914" s="838">
        <v>0</v>
      </c>
    </row>
    <row r="915" spans="1:21" ht="14.4" customHeight="1" x14ac:dyDescent="0.3">
      <c r="A915" s="831">
        <v>50</v>
      </c>
      <c r="B915" s="832" t="s">
        <v>1928</v>
      </c>
      <c r="C915" s="832" t="s">
        <v>1933</v>
      </c>
      <c r="D915" s="833" t="s">
        <v>2996</v>
      </c>
      <c r="E915" s="834" t="s">
        <v>1938</v>
      </c>
      <c r="F915" s="832" t="s">
        <v>1929</v>
      </c>
      <c r="G915" s="832" t="s">
        <v>2981</v>
      </c>
      <c r="H915" s="832" t="s">
        <v>587</v>
      </c>
      <c r="I915" s="832" t="s">
        <v>2982</v>
      </c>
      <c r="J915" s="832" t="s">
        <v>665</v>
      </c>
      <c r="K915" s="832" t="s">
        <v>2983</v>
      </c>
      <c r="L915" s="835">
        <v>203.9</v>
      </c>
      <c r="M915" s="835">
        <v>203.9</v>
      </c>
      <c r="N915" s="832">
        <v>1</v>
      </c>
      <c r="O915" s="836">
        <v>0.5</v>
      </c>
      <c r="P915" s="835"/>
      <c r="Q915" s="837">
        <v>0</v>
      </c>
      <c r="R915" s="832"/>
      <c r="S915" s="837">
        <v>0</v>
      </c>
      <c r="T915" s="836"/>
      <c r="U915" s="838">
        <v>0</v>
      </c>
    </row>
    <row r="916" spans="1:21" ht="14.4" customHeight="1" x14ac:dyDescent="0.3">
      <c r="A916" s="831">
        <v>50</v>
      </c>
      <c r="B916" s="832" t="s">
        <v>1928</v>
      </c>
      <c r="C916" s="832" t="s">
        <v>1933</v>
      </c>
      <c r="D916" s="833" t="s">
        <v>2996</v>
      </c>
      <c r="E916" s="834" t="s">
        <v>1938</v>
      </c>
      <c r="F916" s="832" t="s">
        <v>1929</v>
      </c>
      <c r="G916" s="832" t="s">
        <v>2111</v>
      </c>
      <c r="H916" s="832" t="s">
        <v>624</v>
      </c>
      <c r="I916" s="832" t="s">
        <v>1658</v>
      </c>
      <c r="J916" s="832" t="s">
        <v>1656</v>
      </c>
      <c r="K916" s="832" t="s">
        <v>1659</v>
      </c>
      <c r="L916" s="835">
        <v>218.32</v>
      </c>
      <c r="M916" s="835">
        <v>218.32</v>
      </c>
      <c r="N916" s="832">
        <v>1</v>
      </c>
      <c r="O916" s="836">
        <v>0.5</v>
      </c>
      <c r="P916" s="835"/>
      <c r="Q916" s="837">
        <v>0</v>
      </c>
      <c r="R916" s="832"/>
      <c r="S916" s="837">
        <v>0</v>
      </c>
      <c r="T916" s="836"/>
      <c r="U916" s="838">
        <v>0</v>
      </c>
    </row>
    <row r="917" spans="1:21" ht="14.4" customHeight="1" x14ac:dyDescent="0.3">
      <c r="A917" s="831">
        <v>50</v>
      </c>
      <c r="B917" s="832" t="s">
        <v>1928</v>
      </c>
      <c r="C917" s="832" t="s">
        <v>1933</v>
      </c>
      <c r="D917" s="833" t="s">
        <v>2996</v>
      </c>
      <c r="E917" s="834" t="s">
        <v>1938</v>
      </c>
      <c r="F917" s="832" t="s">
        <v>1929</v>
      </c>
      <c r="G917" s="832" t="s">
        <v>2984</v>
      </c>
      <c r="H917" s="832" t="s">
        <v>587</v>
      </c>
      <c r="I917" s="832" t="s">
        <v>2985</v>
      </c>
      <c r="J917" s="832" t="s">
        <v>2986</v>
      </c>
      <c r="K917" s="832" t="s">
        <v>2987</v>
      </c>
      <c r="L917" s="835">
        <v>1499.19</v>
      </c>
      <c r="M917" s="835">
        <v>1499.19</v>
      </c>
      <c r="N917" s="832">
        <v>1</v>
      </c>
      <c r="O917" s="836">
        <v>0.5</v>
      </c>
      <c r="P917" s="835"/>
      <c r="Q917" s="837">
        <v>0</v>
      </c>
      <c r="R917" s="832"/>
      <c r="S917" s="837">
        <v>0</v>
      </c>
      <c r="T917" s="836"/>
      <c r="U917" s="838">
        <v>0</v>
      </c>
    </row>
    <row r="918" spans="1:21" ht="14.4" customHeight="1" x14ac:dyDescent="0.3">
      <c r="A918" s="831">
        <v>50</v>
      </c>
      <c r="B918" s="832" t="s">
        <v>1928</v>
      </c>
      <c r="C918" s="832" t="s">
        <v>1933</v>
      </c>
      <c r="D918" s="833" t="s">
        <v>2996</v>
      </c>
      <c r="E918" s="834" t="s">
        <v>1938</v>
      </c>
      <c r="F918" s="832" t="s">
        <v>1929</v>
      </c>
      <c r="G918" s="832" t="s">
        <v>2477</v>
      </c>
      <c r="H918" s="832" t="s">
        <v>587</v>
      </c>
      <c r="I918" s="832" t="s">
        <v>2988</v>
      </c>
      <c r="J918" s="832" t="s">
        <v>2479</v>
      </c>
      <c r="K918" s="832" t="s">
        <v>2989</v>
      </c>
      <c r="L918" s="835">
        <v>1190.42</v>
      </c>
      <c r="M918" s="835">
        <v>1190.42</v>
      </c>
      <c r="N918" s="832">
        <v>1</v>
      </c>
      <c r="O918" s="836">
        <v>0.5</v>
      </c>
      <c r="P918" s="835"/>
      <c r="Q918" s="837">
        <v>0</v>
      </c>
      <c r="R918" s="832"/>
      <c r="S918" s="837">
        <v>0</v>
      </c>
      <c r="T918" s="836"/>
      <c r="U918" s="838">
        <v>0</v>
      </c>
    </row>
    <row r="919" spans="1:21" ht="14.4" customHeight="1" x14ac:dyDescent="0.3">
      <c r="A919" s="831">
        <v>50</v>
      </c>
      <c r="B919" s="832" t="s">
        <v>1928</v>
      </c>
      <c r="C919" s="832" t="s">
        <v>1933</v>
      </c>
      <c r="D919" s="833" t="s">
        <v>2996</v>
      </c>
      <c r="E919" s="834" t="s">
        <v>1938</v>
      </c>
      <c r="F919" s="832" t="s">
        <v>1929</v>
      </c>
      <c r="G919" s="832" t="s">
        <v>2756</v>
      </c>
      <c r="H919" s="832" t="s">
        <v>587</v>
      </c>
      <c r="I919" s="832" t="s">
        <v>2990</v>
      </c>
      <c r="J919" s="832" t="s">
        <v>2758</v>
      </c>
      <c r="K919" s="832" t="s">
        <v>2991</v>
      </c>
      <c r="L919" s="835">
        <v>50.32</v>
      </c>
      <c r="M919" s="835">
        <v>100.64</v>
      </c>
      <c r="N919" s="832">
        <v>2</v>
      </c>
      <c r="O919" s="836">
        <v>2</v>
      </c>
      <c r="P919" s="835">
        <v>50.32</v>
      </c>
      <c r="Q919" s="837">
        <v>0.5</v>
      </c>
      <c r="R919" s="832">
        <v>1</v>
      </c>
      <c r="S919" s="837">
        <v>0.5</v>
      </c>
      <c r="T919" s="836">
        <v>1</v>
      </c>
      <c r="U919" s="838">
        <v>0.5</v>
      </c>
    </row>
    <row r="920" spans="1:21" ht="14.4" customHeight="1" x14ac:dyDescent="0.3">
      <c r="A920" s="831">
        <v>50</v>
      </c>
      <c r="B920" s="832" t="s">
        <v>1928</v>
      </c>
      <c r="C920" s="832" t="s">
        <v>1933</v>
      </c>
      <c r="D920" s="833" t="s">
        <v>2996</v>
      </c>
      <c r="E920" s="834" t="s">
        <v>1938</v>
      </c>
      <c r="F920" s="832" t="s">
        <v>1929</v>
      </c>
      <c r="G920" s="832" t="s">
        <v>2065</v>
      </c>
      <c r="H920" s="832" t="s">
        <v>624</v>
      </c>
      <c r="I920" s="832" t="s">
        <v>1709</v>
      </c>
      <c r="J920" s="832" t="s">
        <v>1089</v>
      </c>
      <c r="K920" s="832" t="s">
        <v>1710</v>
      </c>
      <c r="L920" s="835">
        <v>154.36000000000001</v>
      </c>
      <c r="M920" s="835">
        <v>154.36000000000001</v>
      </c>
      <c r="N920" s="832">
        <v>1</v>
      </c>
      <c r="O920" s="836">
        <v>0.5</v>
      </c>
      <c r="P920" s="835"/>
      <c r="Q920" s="837">
        <v>0</v>
      </c>
      <c r="R920" s="832"/>
      <c r="S920" s="837">
        <v>0</v>
      </c>
      <c r="T920" s="836"/>
      <c r="U920" s="838">
        <v>0</v>
      </c>
    </row>
    <row r="921" spans="1:21" ht="14.4" customHeight="1" x14ac:dyDescent="0.3">
      <c r="A921" s="831">
        <v>50</v>
      </c>
      <c r="B921" s="832" t="s">
        <v>1928</v>
      </c>
      <c r="C921" s="832" t="s">
        <v>1933</v>
      </c>
      <c r="D921" s="833" t="s">
        <v>2996</v>
      </c>
      <c r="E921" s="834" t="s">
        <v>1938</v>
      </c>
      <c r="F921" s="832" t="s">
        <v>1929</v>
      </c>
      <c r="G921" s="832" t="s">
        <v>2065</v>
      </c>
      <c r="H921" s="832" t="s">
        <v>587</v>
      </c>
      <c r="I921" s="832" t="s">
        <v>2892</v>
      </c>
      <c r="J921" s="832" t="s">
        <v>1089</v>
      </c>
      <c r="K921" s="832" t="s">
        <v>1710</v>
      </c>
      <c r="L921" s="835">
        <v>154.36000000000001</v>
      </c>
      <c r="M921" s="835">
        <v>154.36000000000001</v>
      </c>
      <c r="N921" s="832">
        <v>1</v>
      </c>
      <c r="O921" s="836">
        <v>0.5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1928</v>
      </c>
      <c r="C922" s="832" t="s">
        <v>1933</v>
      </c>
      <c r="D922" s="833" t="s">
        <v>2996</v>
      </c>
      <c r="E922" s="834" t="s">
        <v>1938</v>
      </c>
      <c r="F922" s="832" t="s">
        <v>1929</v>
      </c>
      <c r="G922" s="832" t="s">
        <v>2065</v>
      </c>
      <c r="H922" s="832" t="s">
        <v>624</v>
      </c>
      <c r="I922" s="832" t="s">
        <v>1707</v>
      </c>
      <c r="J922" s="832" t="s">
        <v>1089</v>
      </c>
      <c r="K922" s="832" t="s">
        <v>1708</v>
      </c>
      <c r="L922" s="835">
        <v>225.06</v>
      </c>
      <c r="M922" s="835">
        <v>225.06</v>
      </c>
      <c r="N922" s="832">
        <v>1</v>
      </c>
      <c r="O922" s="836">
        <v>0.5</v>
      </c>
      <c r="P922" s="835"/>
      <c r="Q922" s="837">
        <v>0</v>
      </c>
      <c r="R922" s="832"/>
      <c r="S922" s="837">
        <v>0</v>
      </c>
      <c r="T922" s="836"/>
      <c r="U922" s="838">
        <v>0</v>
      </c>
    </row>
    <row r="923" spans="1:21" ht="14.4" customHeight="1" x14ac:dyDescent="0.3">
      <c r="A923" s="831">
        <v>50</v>
      </c>
      <c r="B923" s="832" t="s">
        <v>1928</v>
      </c>
      <c r="C923" s="832" t="s">
        <v>1933</v>
      </c>
      <c r="D923" s="833" t="s">
        <v>2996</v>
      </c>
      <c r="E923" s="834" t="s">
        <v>1938</v>
      </c>
      <c r="F923" s="832" t="s">
        <v>1929</v>
      </c>
      <c r="G923" s="832" t="s">
        <v>2992</v>
      </c>
      <c r="H923" s="832" t="s">
        <v>587</v>
      </c>
      <c r="I923" s="832" t="s">
        <v>2993</v>
      </c>
      <c r="J923" s="832" t="s">
        <v>935</v>
      </c>
      <c r="K923" s="832" t="s">
        <v>2994</v>
      </c>
      <c r="L923" s="835">
        <v>0</v>
      </c>
      <c r="M923" s="835">
        <v>0</v>
      </c>
      <c r="N923" s="832">
        <v>1</v>
      </c>
      <c r="O923" s="836">
        <v>0.5</v>
      </c>
      <c r="P923" s="835"/>
      <c r="Q923" s="837"/>
      <c r="R923" s="832"/>
      <c r="S923" s="837">
        <v>0</v>
      </c>
      <c r="T923" s="836"/>
      <c r="U923" s="838">
        <v>0</v>
      </c>
    </row>
    <row r="924" spans="1:21" ht="14.4" customHeight="1" thickBot="1" x14ac:dyDescent="0.35">
      <c r="A924" s="839">
        <v>50</v>
      </c>
      <c r="B924" s="840" t="s">
        <v>1928</v>
      </c>
      <c r="C924" s="840" t="s">
        <v>1933</v>
      </c>
      <c r="D924" s="841" t="s">
        <v>2996</v>
      </c>
      <c r="E924" s="842" t="s">
        <v>1938</v>
      </c>
      <c r="F924" s="840" t="s">
        <v>1929</v>
      </c>
      <c r="G924" s="840" t="s">
        <v>2268</v>
      </c>
      <c r="H924" s="840" t="s">
        <v>624</v>
      </c>
      <c r="I924" s="840" t="s">
        <v>1861</v>
      </c>
      <c r="J924" s="840" t="s">
        <v>1703</v>
      </c>
      <c r="K924" s="840" t="s">
        <v>1862</v>
      </c>
      <c r="L924" s="843">
        <v>84.18</v>
      </c>
      <c r="M924" s="843">
        <v>84.18</v>
      </c>
      <c r="N924" s="840">
        <v>1</v>
      </c>
      <c r="O924" s="844">
        <v>0.5</v>
      </c>
      <c r="P924" s="843"/>
      <c r="Q924" s="845">
        <v>0</v>
      </c>
      <c r="R924" s="840"/>
      <c r="S924" s="845">
        <v>0</v>
      </c>
      <c r="T924" s="844"/>
      <c r="U924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2998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1946</v>
      </c>
      <c r="B5" s="225">
        <v>33821.74</v>
      </c>
      <c r="C5" s="830">
        <v>0.19325824000855737</v>
      </c>
      <c r="D5" s="225">
        <v>141186.26999999996</v>
      </c>
      <c r="E5" s="830">
        <v>0.80674175999144271</v>
      </c>
      <c r="F5" s="848">
        <v>175008.00999999995</v>
      </c>
    </row>
    <row r="6" spans="1:6" ht="14.4" customHeight="1" x14ac:dyDescent="0.3">
      <c r="A6" s="857" t="s">
        <v>1944</v>
      </c>
      <c r="B6" s="849">
        <v>11060.189999999999</v>
      </c>
      <c r="C6" s="837">
        <v>0.40279174312962351</v>
      </c>
      <c r="D6" s="849">
        <v>16398.64</v>
      </c>
      <c r="E6" s="837">
        <v>0.59720825687037649</v>
      </c>
      <c r="F6" s="850">
        <v>27458.829999999998</v>
      </c>
    </row>
    <row r="7" spans="1:6" ht="14.4" customHeight="1" x14ac:dyDescent="0.3">
      <c r="A7" s="857" t="s">
        <v>1938</v>
      </c>
      <c r="B7" s="849">
        <v>4672.3100000000004</v>
      </c>
      <c r="C7" s="837">
        <v>0.27930856587078173</v>
      </c>
      <c r="D7" s="849">
        <v>12055.820000000002</v>
      </c>
      <c r="E7" s="837">
        <v>0.72069143412921832</v>
      </c>
      <c r="F7" s="850">
        <v>16728.13</v>
      </c>
    </row>
    <row r="8" spans="1:6" ht="14.4" customHeight="1" x14ac:dyDescent="0.3">
      <c r="A8" s="857" t="s">
        <v>1951</v>
      </c>
      <c r="B8" s="849">
        <v>3546.1700000000005</v>
      </c>
      <c r="C8" s="837">
        <v>0.1175127332496048</v>
      </c>
      <c r="D8" s="849">
        <v>26630.73000000001</v>
      </c>
      <c r="E8" s="837">
        <v>0.88248726675039513</v>
      </c>
      <c r="F8" s="850">
        <v>30176.900000000012</v>
      </c>
    </row>
    <row r="9" spans="1:6" ht="14.4" customHeight="1" x14ac:dyDescent="0.3">
      <c r="A9" s="857" t="s">
        <v>1943</v>
      </c>
      <c r="B9" s="849">
        <v>2028.4100000000003</v>
      </c>
      <c r="C9" s="837">
        <v>0.18669109972701489</v>
      </c>
      <c r="D9" s="849">
        <v>8836.65</v>
      </c>
      <c r="E9" s="837">
        <v>0.81330890027298519</v>
      </c>
      <c r="F9" s="850">
        <v>10865.06</v>
      </c>
    </row>
    <row r="10" spans="1:6" ht="14.4" customHeight="1" x14ac:dyDescent="0.3">
      <c r="A10" s="857" t="s">
        <v>1942</v>
      </c>
      <c r="B10" s="849">
        <v>1794.03</v>
      </c>
      <c r="C10" s="837">
        <v>0.16020585304171708</v>
      </c>
      <c r="D10" s="849">
        <v>9404.2500000000018</v>
      </c>
      <c r="E10" s="837">
        <v>0.83979414695828281</v>
      </c>
      <c r="F10" s="850">
        <v>11198.280000000002</v>
      </c>
    </row>
    <row r="11" spans="1:6" ht="14.4" customHeight="1" x14ac:dyDescent="0.3">
      <c r="A11" s="857" t="s">
        <v>1950</v>
      </c>
      <c r="B11" s="849">
        <v>1554.3</v>
      </c>
      <c r="C11" s="837">
        <v>0.23726402205488384</v>
      </c>
      <c r="D11" s="849">
        <v>4996.6299999999992</v>
      </c>
      <c r="E11" s="837">
        <v>0.76273597794511616</v>
      </c>
      <c r="F11" s="850">
        <v>6550.9299999999994</v>
      </c>
    </row>
    <row r="12" spans="1:6" ht="14.4" customHeight="1" x14ac:dyDescent="0.3">
      <c r="A12" s="857" t="s">
        <v>1952</v>
      </c>
      <c r="B12" s="849">
        <v>1344.17</v>
      </c>
      <c r="C12" s="837">
        <v>0.18489754202654543</v>
      </c>
      <c r="D12" s="849">
        <v>5925.6399999999994</v>
      </c>
      <c r="E12" s="837">
        <v>0.8151024579734546</v>
      </c>
      <c r="F12" s="850">
        <v>7269.8099999999995</v>
      </c>
    </row>
    <row r="13" spans="1:6" ht="14.4" customHeight="1" x14ac:dyDescent="0.3">
      <c r="A13" s="857" t="s">
        <v>1940</v>
      </c>
      <c r="B13" s="849">
        <v>688.61</v>
      </c>
      <c r="C13" s="837">
        <v>0.38942362069355541</v>
      </c>
      <c r="D13" s="849">
        <v>1079.6699999999998</v>
      </c>
      <c r="E13" s="837">
        <v>0.61057637930644471</v>
      </c>
      <c r="F13" s="850">
        <v>1768.2799999999997</v>
      </c>
    </row>
    <row r="14" spans="1:6" ht="14.4" customHeight="1" x14ac:dyDescent="0.3">
      <c r="A14" s="857" t="s">
        <v>1948</v>
      </c>
      <c r="B14" s="849">
        <v>147.85000000000002</v>
      </c>
      <c r="C14" s="837">
        <v>2.252787605630369E-2</v>
      </c>
      <c r="D14" s="849">
        <v>6415.130000000001</v>
      </c>
      <c r="E14" s="837">
        <v>0.9774721239436962</v>
      </c>
      <c r="F14" s="850">
        <v>6562.9800000000014</v>
      </c>
    </row>
    <row r="15" spans="1:6" ht="14.4" customHeight="1" x14ac:dyDescent="0.3">
      <c r="A15" s="857" t="s">
        <v>1945</v>
      </c>
      <c r="B15" s="849">
        <v>105.32</v>
      </c>
      <c r="C15" s="837">
        <v>1</v>
      </c>
      <c r="D15" s="849">
        <v>0</v>
      </c>
      <c r="E15" s="837">
        <v>0</v>
      </c>
      <c r="F15" s="850">
        <v>105.32</v>
      </c>
    </row>
    <row r="16" spans="1:6" ht="14.4" customHeight="1" x14ac:dyDescent="0.3">
      <c r="A16" s="857" t="s">
        <v>1941</v>
      </c>
      <c r="B16" s="849">
        <v>98.75</v>
      </c>
      <c r="C16" s="837">
        <v>3.651568954379238E-3</v>
      </c>
      <c r="D16" s="849">
        <v>26944.420000000006</v>
      </c>
      <c r="E16" s="837">
        <v>0.99634843104562076</v>
      </c>
      <c r="F16" s="850">
        <v>27043.170000000006</v>
      </c>
    </row>
    <row r="17" spans="1:6" ht="14.4" customHeight="1" x14ac:dyDescent="0.3">
      <c r="A17" s="857" t="s">
        <v>1949</v>
      </c>
      <c r="B17" s="849">
        <v>35.11</v>
      </c>
      <c r="C17" s="837">
        <v>0.15418057263305812</v>
      </c>
      <c r="D17" s="849">
        <v>192.61</v>
      </c>
      <c r="E17" s="837">
        <v>0.84581942736694182</v>
      </c>
      <c r="F17" s="850">
        <v>227.72000000000003</v>
      </c>
    </row>
    <row r="18" spans="1:6" ht="14.4" customHeight="1" x14ac:dyDescent="0.3">
      <c r="A18" s="857" t="s">
        <v>1939</v>
      </c>
      <c r="B18" s="849"/>
      <c r="C18" s="837">
        <v>0</v>
      </c>
      <c r="D18" s="849">
        <v>179.13</v>
      </c>
      <c r="E18" s="837">
        <v>1</v>
      </c>
      <c r="F18" s="850">
        <v>179.13</v>
      </c>
    </row>
    <row r="19" spans="1:6" ht="14.4" customHeight="1" thickBot="1" x14ac:dyDescent="0.35">
      <c r="A19" s="858" t="s">
        <v>1947</v>
      </c>
      <c r="B19" s="853"/>
      <c r="C19" s="854">
        <v>0</v>
      </c>
      <c r="D19" s="853">
        <v>16107.17</v>
      </c>
      <c r="E19" s="854">
        <v>1</v>
      </c>
      <c r="F19" s="855">
        <v>16107.17</v>
      </c>
    </row>
    <row r="20" spans="1:6" ht="14.4" customHeight="1" thickBot="1" x14ac:dyDescent="0.35">
      <c r="A20" s="771" t="s">
        <v>3</v>
      </c>
      <c r="B20" s="772">
        <v>60896.959999999992</v>
      </c>
      <c r="C20" s="773">
        <v>0.18056934191079535</v>
      </c>
      <c r="D20" s="772">
        <v>276352.76</v>
      </c>
      <c r="E20" s="773">
        <v>0.81943065808920479</v>
      </c>
      <c r="F20" s="774">
        <v>337249.72</v>
      </c>
    </row>
    <row r="21" spans="1:6" ht="14.4" customHeight="1" thickBot="1" x14ac:dyDescent="0.35"/>
    <row r="22" spans="1:6" ht="14.4" customHeight="1" x14ac:dyDescent="0.3">
      <c r="A22" s="856" t="s">
        <v>1464</v>
      </c>
      <c r="B22" s="225">
        <v>20334.53999999999</v>
      </c>
      <c r="C22" s="830">
        <v>0.52838836214871199</v>
      </c>
      <c r="D22" s="225">
        <v>18149.539999999986</v>
      </c>
      <c r="E22" s="830">
        <v>0.47161163785128812</v>
      </c>
      <c r="F22" s="848">
        <v>38484.079999999973</v>
      </c>
    </row>
    <row r="23" spans="1:6" ht="14.4" customHeight="1" x14ac:dyDescent="0.3">
      <c r="A23" s="857" t="s">
        <v>2999</v>
      </c>
      <c r="B23" s="849">
        <v>8097.83</v>
      </c>
      <c r="C23" s="837">
        <v>1</v>
      </c>
      <c r="D23" s="849"/>
      <c r="E23" s="837">
        <v>0</v>
      </c>
      <c r="F23" s="850">
        <v>8097.83</v>
      </c>
    </row>
    <row r="24" spans="1:6" ht="14.4" customHeight="1" x14ac:dyDescent="0.3">
      <c r="A24" s="857" t="s">
        <v>1465</v>
      </c>
      <c r="B24" s="849">
        <v>5029.8900000000003</v>
      </c>
      <c r="C24" s="837">
        <v>0.73245349619494471</v>
      </c>
      <c r="D24" s="849">
        <v>1837.2899999999997</v>
      </c>
      <c r="E24" s="837">
        <v>0.26754650380505529</v>
      </c>
      <c r="F24" s="850">
        <v>6867.18</v>
      </c>
    </row>
    <row r="25" spans="1:6" ht="14.4" customHeight="1" x14ac:dyDescent="0.3">
      <c r="A25" s="857" t="s">
        <v>1453</v>
      </c>
      <c r="B25" s="849">
        <v>4884.8099999999995</v>
      </c>
      <c r="C25" s="837">
        <v>0.62680896275442244</v>
      </c>
      <c r="D25" s="849">
        <v>2908.33</v>
      </c>
      <c r="E25" s="837">
        <v>0.37319103724557756</v>
      </c>
      <c r="F25" s="850">
        <v>7793.1399999999994</v>
      </c>
    </row>
    <row r="26" spans="1:6" ht="14.4" customHeight="1" x14ac:dyDescent="0.3">
      <c r="A26" s="857" t="s">
        <v>1444</v>
      </c>
      <c r="B26" s="849">
        <v>4618.5</v>
      </c>
      <c r="C26" s="837">
        <v>0.53826161950491813</v>
      </c>
      <c r="D26" s="849">
        <v>3961.9000000000005</v>
      </c>
      <c r="E26" s="837">
        <v>0.46173838049508181</v>
      </c>
      <c r="F26" s="850">
        <v>8580.4000000000015</v>
      </c>
    </row>
    <row r="27" spans="1:6" ht="14.4" customHeight="1" x14ac:dyDescent="0.3">
      <c r="A27" s="857" t="s">
        <v>1463</v>
      </c>
      <c r="B27" s="849">
        <v>2708.64</v>
      </c>
      <c r="C27" s="837">
        <v>0.36039852681327567</v>
      </c>
      <c r="D27" s="849">
        <v>4807.04</v>
      </c>
      <c r="E27" s="837">
        <v>0.63960147318672422</v>
      </c>
      <c r="F27" s="850">
        <v>7515.68</v>
      </c>
    </row>
    <row r="28" spans="1:6" ht="14.4" customHeight="1" x14ac:dyDescent="0.3">
      <c r="A28" s="857" t="s">
        <v>3000</v>
      </c>
      <c r="B28" s="849">
        <v>1575.76</v>
      </c>
      <c r="C28" s="837">
        <v>0.59998781565079662</v>
      </c>
      <c r="D28" s="849">
        <v>1050.56</v>
      </c>
      <c r="E28" s="837">
        <v>0.40001218434920349</v>
      </c>
      <c r="F28" s="850">
        <v>2626.3199999999997</v>
      </c>
    </row>
    <row r="29" spans="1:6" ht="14.4" customHeight="1" x14ac:dyDescent="0.3">
      <c r="A29" s="857" t="s">
        <v>1487</v>
      </c>
      <c r="B29" s="849">
        <v>1494.69</v>
      </c>
      <c r="C29" s="837">
        <v>1</v>
      </c>
      <c r="D29" s="849"/>
      <c r="E29" s="837">
        <v>0</v>
      </c>
      <c r="F29" s="850">
        <v>1494.69</v>
      </c>
    </row>
    <row r="30" spans="1:6" ht="14.4" customHeight="1" x14ac:dyDescent="0.3">
      <c r="A30" s="857" t="s">
        <v>3001</v>
      </c>
      <c r="B30" s="849">
        <v>1458.18</v>
      </c>
      <c r="C30" s="837">
        <v>0.37735819759949069</v>
      </c>
      <c r="D30" s="849">
        <v>2406</v>
      </c>
      <c r="E30" s="837">
        <v>0.62264180240050926</v>
      </c>
      <c r="F30" s="850">
        <v>3864.1800000000003</v>
      </c>
    </row>
    <row r="31" spans="1:6" ht="14.4" customHeight="1" x14ac:dyDescent="0.3">
      <c r="A31" s="857" t="s">
        <v>1455</v>
      </c>
      <c r="B31" s="849">
        <v>1399.0800000000002</v>
      </c>
      <c r="C31" s="837">
        <v>0.67164007143268634</v>
      </c>
      <c r="D31" s="849">
        <v>684</v>
      </c>
      <c r="E31" s="837">
        <v>0.32835992856731377</v>
      </c>
      <c r="F31" s="850">
        <v>2083.08</v>
      </c>
    </row>
    <row r="32" spans="1:6" ht="14.4" customHeight="1" x14ac:dyDescent="0.3">
      <c r="A32" s="857" t="s">
        <v>1446</v>
      </c>
      <c r="B32" s="849">
        <v>1201.32</v>
      </c>
      <c r="C32" s="837">
        <v>0.1923130489907455</v>
      </c>
      <c r="D32" s="849">
        <v>5045.37</v>
      </c>
      <c r="E32" s="837">
        <v>0.80768695100925458</v>
      </c>
      <c r="F32" s="850">
        <v>6246.69</v>
      </c>
    </row>
    <row r="33" spans="1:6" ht="14.4" customHeight="1" x14ac:dyDescent="0.3">
      <c r="A33" s="857" t="s">
        <v>1469</v>
      </c>
      <c r="B33" s="849">
        <v>1023.1200000000001</v>
      </c>
      <c r="C33" s="837">
        <v>1</v>
      </c>
      <c r="D33" s="849"/>
      <c r="E33" s="837">
        <v>0</v>
      </c>
      <c r="F33" s="850">
        <v>1023.1200000000001</v>
      </c>
    </row>
    <row r="34" spans="1:6" ht="14.4" customHeight="1" x14ac:dyDescent="0.3">
      <c r="A34" s="857" t="s">
        <v>1449</v>
      </c>
      <c r="B34" s="849">
        <v>1020.2399999999999</v>
      </c>
      <c r="C34" s="837">
        <v>0.42848683132929866</v>
      </c>
      <c r="D34" s="849">
        <v>1360.7899999999997</v>
      </c>
      <c r="E34" s="837">
        <v>0.57151316867070123</v>
      </c>
      <c r="F34" s="850">
        <v>2381.0299999999997</v>
      </c>
    </row>
    <row r="35" spans="1:6" ht="14.4" customHeight="1" x14ac:dyDescent="0.3">
      <c r="A35" s="857" t="s">
        <v>3002</v>
      </c>
      <c r="B35" s="849">
        <v>803.79</v>
      </c>
      <c r="C35" s="837">
        <v>1</v>
      </c>
      <c r="D35" s="849"/>
      <c r="E35" s="837">
        <v>0</v>
      </c>
      <c r="F35" s="850">
        <v>803.79</v>
      </c>
    </row>
    <row r="36" spans="1:6" ht="14.4" customHeight="1" x14ac:dyDescent="0.3">
      <c r="A36" s="857" t="s">
        <v>3003</v>
      </c>
      <c r="B36" s="849">
        <v>739.33</v>
      </c>
      <c r="C36" s="837">
        <v>8.4622516253090391E-2</v>
      </c>
      <c r="D36" s="849">
        <v>7997.4699999999993</v>
      </c>
      <c r="E36" s="837">
        <v>0.91537748374690964</v>
      </c>
      <c r="F36" s="850">
        <v>8736.7999999999993</v>
      </c>
    </row>
    <row r="37" spans="1:6" ht="14.4" customHeight="1" x14ac:dyDescent="0.3">
      <c r="A37" s="857" t="s">
        <v>3004</v>
      </c>
      <c r="B37" s="849">
        <v>592.5</v>
      </c>
      <c r="C37" s="837">
        <v>1</v>
      </c>
      <c r="D37" s="849"/>
      <c r="E37" s="837">
        <v>0</v>
      </c>
      <c r="F37" s="850">
        <v>592.5</v>
      </c>
    </row>
    <row r="38" spans="1:6" ht="14.4" customHeight="1" x14ac:dyDescent="0.3">
      <c r="A38" s="857" t="s">
        <v>1466</v>
      </c>
      <c r="B38" s="849">
        <v>533.88</v>
      </c>
      <c r="C38" s="837">
        <v>0.63999808197173302</v>
      </c>
      <c r="D38" s="849">
        <v>300.31</v>
      </c>
      <c r="E38" s="837">
        <v>0.36000191802826692</v>
      </c>
      <c r="F38" s="850">
        <v>834.19</v>
      </c>
    </row>
    <row r="39" spans="1:6" ht="14.4" customHeight="1" x14ac:dyDescent="0.3">
      <c r="A39" s="857" t="s">
        <v>1462</v>
      </c>
      <c r="B39" s="849">
        <v>442.96999999999997</v>
      </c>
      <c r="C39" s="837">
        <v>0.12843544594473133</v>
      </c>
      <c r="D39" s="849">
        <v>3006</v>
      </c>
      <c r="E39" s="837">
        <v>0.87156455405526867</v>
      </c>
      <c r="F39" s="850">
        <v>3448.97</v>
      </c>
    </row>
    <row r="40" spans="1:6" ht="14.4" customHeight="1" x14ac:dyDescent="0.3">
      <c r="A40" s="857" t="s">
        <v>3005</v>
      </c>
      <c r="B40" s="849">
        <v>386.89</v>
      </c>
      <c r="C40" s="837">
        <v>1</v>
      </c>
      <c r="D40" s="849"/>
      <c r="E40" s="837">
        <v>0</v>
      </c>
      <c r="F40" s="850">
        <v>386.89</v>
      </c>
    </row>
    <row r="41" spans="1:6" ht="14.4" customHeight="1" x14ac:dyDescent="0.3">
      <c r="A41" s="857" t="s">
        <v>1457</v>
      </c>
      <c r="B41" s="849">
        <v>317.98</v>
      </c>
      <c r="C41" s="837">
        <v>7.6922518669398629E-2</v>
      </c>
      <c r="D41" s="849">
        <v>3815.7900000000009</v>
      </c>
      <c r="E41" s="837">
        <v>0.92307748133060152</v>
      </c>
      <c r="F41" s="850">
        <v>4133.7700000000004</v>
      </c>
    </row>
    <row r="42" spans="1:6" ht="14.4" customHeight="1" x14ac:dyDescent="0.3">
      <c r="A42" s="857" t="s">
        <v>1505</v>
      </c>
      <c r="B42" s="849">
        <v>308.72000000000003</v>
      </c>
      <c r="C42" s="837">
        <v>0.18510279824682374</v>
      </c>
      <c r="D42" s="849">
        <v>1359.11</v>
      </c>
      <c r="E42" s="837">
        <v>0.81489720175317626</v>
      </c>
      <c r="F42" s="850">
        <v>1667.83</v>
      </c>
    </row>
    <row r="43" spans="1:6" ht="14.4" customHeight="1" x14ac:dyDescent="0.3">
      <c r="A43" s="857" t="s">
        <v>1458</v>
      </c>
      <c r="B43" s="849">
        <v>286.18</v>
      </c>
      <c r="C43" s="837">
        <v>8.7522440279039326E-2</v>
      </c>
      <c r="D43" s="849">
        <v>2983.61</v>
      </c>
      <c r="E43" s="837">
        <v>0.91247755972096067</v>
      </c>
      <c r="F43" s="850">
        <v>3269.79</v>
      </c>
    </row>
    <row r="44" spans="1:6" ht="14.4" customHeight="1" x14ac:dyDescent="0.3">
      <c r="A44" s="857" t="s">
        <v>3006</v>
      </c>
      <c r="B44" s="849">
        <v>243.34000000000003</v>
      </c>
      <c r="C44" s="837">
        <v>0.64998130242000118</v>
      </c>
      <c r="D44" s="849">
        <v>131.04</v>
      </c>
      <c r="E44" s="837">
        <v>0.35001869757999893</v>
      </c>
      <c r="F44" s="850">
        <v>374.38</v>
      </c>
    </row>
    <row r="45" spans="1:6" ht="14.4" customHeight="1" x14ac:dyDescent="0.3">
      <c r="A45" s="857" t="s">
        <v>1447</v>
      </c>
      <c r="B45" s="849">
        <v>240</v>
      </c>
      <c r="C45" s="837">
        <v>5.3283010490092687E-2</v>
      </c>
      <c r="D45" s="849">
        <v>4264.25</v>
      </c>
      <c r="E45" s="837">
        <v>0.94671698950990735</v>
      </c>
      <c r="F45" s="850">
        <v>4504.25</v>
      </c>
    </row>
    <row r="46" spans="1:6" ht="14.4" customHeight="1" x14ac:dyDescent="0.3">
      <c r="A46" s="857" t="s">
        <v>3007</v>
      </c>
      <c r="B46" s="849">
        <v>239.4</v>
      </c>
      <c r="C46" s="837">
        <v>0.36127669206972007</v>
      </c>
      <c r="D46" s="849">
        <v>423.25</v>
      </c>
      <c r="E46" s="837">
        <v>0.63872330793027998</v>
      </c>
      <c r="F46" s="850">
        <v>662.65</v>
      </c>
    </row>
    <row r="47" spans="1:6" ht="14.4" customHeight="1" x14ac:dyDescent="0.3">
      <c r="A47" s="857" t="s">
        <v>1442</v>
      </c>
      <c r="B47" s="849">
        <v>216.04</v>
      </c>
      <c r="C47" s="837">
        <v>0.71429988427839308</v>
      </c>
      <c r="D47" s="849">
        <v>86.41</v>
      </c>
      <c r="E47" s="837">
        <v>0.28570011572160686</v>
      </c>
      <c r="F47" s="850">
        <v>302.45</v>
      </c>
    </row>
    <row r="48" spans="1:6" ht="14.4" customHeight="1" x14ac:dyDescent="0.3">
      <c r="A48" s="857" t="s">
        <v>3008</v>
      </c>
      <c r="B48" s="849">
        <v>193.68</v>
      </c>
      <c r="C48" s="837">
        <v>0.5</v>
      </c>
      <c r="D48" s="849">
        <v>193.68</v>
      </c>
      <c r="E48" s="837">
        <v>0.5</v>
      </c>
      <c r="F48" s="850">
        <v>387.36</v>
      </c>
    </row>
    <row r="49" spans="1:6" ht="14.4" customHeight="1" x14ac:dyDescent="0.3">
      <c r="A49" s="857" t="s">
        <v>3009</v>
      </c>
      <c r="B49" s="849">
        <v>135.68</v>
      </c>
      <c r="C49" s="837">
        <v>2.4849862362385278E-2</v>
      </c>
      <c r="D49" s="849">
        <v>5324.31</v>
      </c>
      <c r="E49" s="837">
        <v>0.97515013763761471</v>
      </c>
      <c r="F49" s="850">
        <v>5459.9900000000007</v>
      </c>
    </row>
    <row r="50" spans="1:6" ht="14.4" customHeight="1" x14ac:dyDescent="0.3">
      <c r="A50" s="857" t="s">
        <v>1503</v>
      </c>
      <c r="B50" s="849">
        <v>100.64</v>
      </c>
      <c r="C50" s="837">
        <v>0.66666666666666663</v>
      </c>
      <c r="D50" s="849">
        <v>50.32</v>
      </c>
      <c r="E50" s="837">
        <v>0.33333333333333331</v>
      </c>
      <c r="F50" s="850">
        <v>150.96</v>
      </c>
    </row>
    <row r="51" spans="1:6" ht="14.4" customHeight="1" x14ac:dyDescent="0.3">
      <c r="A51" s="857" t="s">
        <v>1440</v>
      </c>
      <c r="B51" s="849">
        <v>72.570000000000007</v>
      </c>
      <c r="C51" s="837">
        <v>6.5838058516670461E-2</v>
      </c>
      <c r="D51" s="849">
        <v>1029.6799999999998</v>
      </c>
      <c r="E51" s="837">
        <v>0.93416194148332965</v>
      </c>
      <c r="F51" s="850">
        <v>1102.2499999999998</v>
      </c>
    </row>
    <row r="52" spans="1:6" ht="14.4" customHeight="1" x14ac:dyDescent="0.3">
      <c r="A52" s="857" t="s">
        <v>1481</v>
      </c>
      <c r="B52" s="849">
        <v>72.540000000000006</v>
      </c>
      <c r="C52" s="837">
        <v>0.11235711409188068</v>
      </c>
      <c r="D52" s="849">
        <v>573.08000000000004</v>
      </c>
      <c r="E52" s="837">
        <v>0.88764288590811935</v>
      </c>
      <c r="F52" s="850">
        <v>645.62</v>
      </c>
    </row>
    <row r="53" spans="1:6" ht="14.4" customHeight="1" x14ac:dyDescent="0.3">
      <c r="A53" s="857" t="s">
        <v>1443</v>
      </c>
      <c r="B53" s="849">
        <v>46.25</v>
      </c>
      <c r="C53" s="837">
        <v>1</v>
      </c>
      <c r="D53" s="849"/>
      <c r="E53" s="837">
        <v>0</v>
      </c>
      <c r="F53" s="850">
        <v>46.25</v>
      </c>
    </row>
    <row r="54" spans="1:6" ht="14.4" customHeight="1" x14ac:dyDescent="0.3">
      <c r="A54" s="857" t="s">
        <v>1460</v>
      </c>
      <c r="B54" s="849">
        <v>36.909999999999997</v>
      </c>
      <c r="C54" s="837">
        <v>3.1177409681806274E-2</v>
      </c>
      <c r="D54" s="849">
        <v>1146.96</v>
      </c>
      <c r="E54" s="837">
        <v>0.96882259031819362</v>
      </c>
      <c r="F54" s="850">
        <v>1183.8700000000001</v>
      </c>
    </row>
    <row r="55" spans="1:6" ht="14.4" customHeight="1" x14ac:dyDescent="0.3">
      <c r="A55" s="857" t="s">
        <v>3010</v>
      </c>
      <c r="B55" s="849">
        <v>36.369999999999997</v>
      </c>
      <c r="C55" s="837">
        <v>1</v>
      </c>
      <c r="D55" s="849"/>
      <c r="E55" s="837">
        <v>0</v>
      </c>
      <c r="F55" s="850">
        <v>36.369999999999997</v>
      </c>
    </row>
    <row r="56" spans="1:6" ht="14.4" customHeight="1" x14ac:dyDescent="0.3">
      <c r="A56" s="857" t="s">
        <v>1488</v>
      </c>
      <c r="B56" s="849">
        <v>4.7</v>
      </c>
      <c r="C56" s="837">
        <v>2.8569691812047902E-2</v>
      </c>
      <c r="D56" s="849">
        <v>159.81</v>
      </c>
      <c r="E56" s="837">
        <v>0.97143030818795217</v>
      </c>
      <c r="F56" s="850">
        <v>164.51</v>
      </c>
    </row>
    <row r="57" spans="1:6" ht="14.4" customHeight="1" x14ac:dyDescent="0.3">
      <c r="A57" s="857" t="s">
        <v>1459</v>
      </c>
      <c r="B57" s="849"/>
      <c r="C57" s="837">
        <v>0</v>
      </c>
      <c r="D57" s="849">
        <v>6014.7699999999986</v>
      </c>
      <c r="E57" s="837">
        <v>1</v>
      </c>
      <c r="F57" s="850">
        <v>6014.7699999999986</v>
      </c>
    </row>
    <row r="58" spans="1:6" ht="14.4" customHeight="1" x14ac:dyDescent="0.3">
      <c r="A58" s="857" t="s">
        <v>1501</v>
      </c>
      <c r="B58" s="849"/>
      <c r="C58" s="837">
        <v>0</v>
      </c>
      <c r="D58" s="849">
        <v>91671.700000000012</v>
      </c>
      <c r="E58" s="837">
        <v>1</v>
      </c>
      <c r="F58" s="850">
        <v>91671.700000000012</v>
      </c>
    </row>
    <row r="59" spans="1:6" ht="14.4" customHeight="1" x14ac:dyDescent="0.3">
      <c r="A59" s="857" t="s">
        <v>1502</v>
      </c>
      <c r="B59" s="849"/>
      <c r="C59" s="837">
        <v>0</v>
      </c>
      <c r="D59" s="849">
        <v>6545.29</v>
      </c>
      <c r="E59" s="837">
        <v>1</v>
      </c>
      <c r="F59" s="850">
        <v>6545.29</v>
      </c>
    </row>
    <row r="60" spans="1:6" ht="14.4" customHeight="1" x14ac:dyDescent="0.3">
      <c r="A60" s="857" t="s">
        <v>1484</v>
      </c>
      <c r="B60" s="849"/>
      <c r="C60" s="837"/>
      <c r="D60" s="849">
        <v>0</v>
      </c>
      <c r="E60" s="837"/>
      <c r="F60" s="850">
        <v>0</v>
      </c>
    </row>
    <row r="61" spans="1:6" ht="14.4" customHeight="1" x14ac:dyDescent="0.3">
      <c r="A61" s="857" t="s">
        <v>1510</v>
      </c>
      <c r="B61" s="849"/>
      <c r="C61" s="837">
        <v>0</v>
      </c>
      <c r="D61" s="849">
        <v>736.36000000000013</v>
      </c>
      <c r="E61" s="837">
        <v>1</v>
      </c>
      <c r="F61" s="850">
        <v>736.36000000000013</v>
      </c>
    </row>
    <row r="62" spans="1:6" ht="14.4" customHeight="1" x14ac:dyDescent="0.3">
      <c r="A62" s="857" t="s">
        <v>1490</v>
      </c>
      <c r="B62" s="849">
        <v>0</v>
      </c>
      <c r="C62" s="837"/>
      <c r="D62" s="849">
        <v>0</v>
      </c>
      <c r="E62" s="837"/>
      <c r="F62" s="850">
        <v>0</v>
      </c>
    </row>
    <row r="63" spans="1:6" ht="14.4" customHeight="1" x14ac:dyDescent="0.3">
      <c r="A63" s="857" t="s">
        <v>1452</v>
      </c>
      <c r="B63" s="849"/>
      <c r="C63" s="837">
        <v>0</v>
      </c>
      <c r="D63" s="849">
        <v>2097.1999999999998</v>
      </c>
      <c r="E63" s="837">
        <v>1</v>
      </c>
      <c r="F63" s="850">
        <v>2097.1999999999998</v>
      </c>
    </row>
    <row r="64" spans="1:6" ht="14.4" customHeight="1" x14ac:dyDescent="0.3">
      <c r="A64" s="857" t="s">
        <v>1478</v>
      </c>
      <c r="B64" s="849"/>
      <c r="C64" s="837">
        <v>0</v>
      </c>
      <c r="D64" s="849">
        <v>3231.81</v>
      </c>
      <c r="E64" s="837">
        <v>1</v>
      </c>
      <c r="F64" s="850">
        <v>3231.81</v>
      </c>
    </row>
    <row r="65" spans="1:6" ht="14.4" customHeight="1" x14ac:dyDescent="0.3">
      <c r="A65" s="857" t="s">
        <v>3011</v>
      </c>
      <c r="B65" s="849"/>
      <c r="C65" s="837">
        <v>0</v>
      </c>
      <c r="D65" s="849">
        <v>3086.52</v>
      </c>
      <c r="E65" s="837">
        <v>1</v>
      </c>
      <c r="F65" s="850">
        <v>3086.52</v>
      </c>
    </row>
    <row r="66" spans="1:6" ht="14.4" customHeight="1" x14ac:dyDescent="0.3">
      <c r="A66" s="857" t="s">
        <v>1451</v>
      </c>
      <c r="B66" s="849"/>
      <c r="C66" s="837">
        <v>0</v>
      </c>
      <c r="D66" s="849">
        <v>3358.3900000000008</v>
      </c>
      <c r="E66" s="837">
        <v>1</v>
      </c>
      <c r="F66" s="850">
        <v>3358.3900000000008</v>
      </c>
    </row>
    <row r="67" spans="1:6" ht="14.4" customHeight="1" x14ac:dyDescent="0.3">
      <c r="A67" s="857" t="s">
        <v>3012</v>
      </c>
      <c r="B67" s="849"/>
      <c r="C67" s="837">
        <v>0</v>
      </c>
      <c r="D67" s="849">
        <v>561.76</v>
      </c>
      <c r="E67" s="837">
        <v>1</v>
      </c>
      <c r="F67" s="850">
        <v>561.76</v>
      </c>
    </row>
    <row r="68" spans="1:6" ht="14.4" customHeight="1" x14ac:dyDescent="0.3">
      <c r="A68" s="857" t="s">
        <v>3013</v>
      </c>
      <c r="B68" s="849">
        <v>0</v>
      </c>
      <c r="C68" s="837"/>
      <c r="D68" s="849"/>
      <c r="E68" s="837"/>
      <c r="F68" s="850">
        <v>0</v>
      </c>
    </row>
    <row r="69" spans="1:6" ht="14.4" customHeight="1" x14ac:dyDescent="0.3">
      <c r="A69" s="857" t="s">
        <v>1497</v>
      </c>
      <c r="B69" s="849">
        <v>0</v>
      </c>
      <c r="C69" s="837"/>
      <c r="D69" s="849"/>
      <c r="E69" s="837"/>
      <c r="F69" s="850">
        <v>0</v>
      </c>
    </row>
    <row r="70" spans="1:6" ht="14.4" customHeight="1" x14ac:dyDescent="0.3">
      <c r="A70" s="857" t="s">
        <v>1489</v>
      </c>
      <c r="B70" s="849"/>
      <c r="C70" s="837"/>
      <c r="D70" s="849">
        <v>0</v>
      </c>
      <c r="E70" s="837"/>
      <c r="F70" s="850">
        <v>0</v>
      </c>
    </row>
    <row r="71" spans="1:6" ht="14.4" customHeight="1" x14ac:dyDescent="0.3">
      <c r="A71" s="857" t="s">
        <v>1499</v>
      </c>
      <c r="B71" s="849"/>
      <c r="C71" s="837">
        <v>0</v>
      </c>
      <c r="D71" s="849">
        <v>352.64</v>
      </c>
      <c r="E71" s="837">
        <v>1</v>
      </c>
      <c r="F71" s="850">
        <v>352.64</v>
      </c>
    </row>
    <row r="72" spans="1:6" ht="14.4" customHeight="1" x14ac:dyDescent="0.3">
      <c r="A72" s="857" t="s">
        <v>1491</v>
      </c>
      <c r="B72" s="849"/>
      <c r="C72" s="837">
        <v>0</v>
      </c>
      <c r="D72" s="849">
        <v>2111.98</v>
      </c>
      <c r="E72" s="837">
        <v>1</v>
      </c>
      <c r="F72" s="850">
        <v>2111.98</v>
      </c>
    </row>
    <row r="73" spans="1:6" ht="14.4" customHeight="1" x14ac:dyDescent="0.3">
      <c r="A73" s="857" t="s">
        <v>1456</v>
      </c>
      <c r="B73" s="849"/>
      <c r="C73" s="837">
        <v>0</v>
      </c>
      <c r="D73" s="849">
        <v>103.64</v>
      </c>
      <c r="E73" s="837">
        <v>1</v>
      </c>
      <c r="F73" s="850">
        <v>103.64</v>
      </c>
    </row>
    <row r="74" spans="1:6" ht="14.4" customHeight="1" x14ac:dyDescent="0.3">
      <c r="A74" s="857" t="s">
        <v>1448</v>
      </c>
      <c r="B74" s="849"/>
      <c r="C74" s="837">
        <v>0</v>
      </c>
      <c r="D74" s="849">
        <v>900.93000000000006</v>
      </c>
      <c r="E74" s="837">
        <v>1</v>
      </c>
      <c r="F74" s="850">
        <v>900.93000000000006</v>
      </c>
    </row>
    <row r="75" spans="1:6" ht="14.4" customHeight="1" x14ac:dyDescent="0.3">
      <c r="A75" s="857" t="s">
        <v>3014</v>
      </c>
      <c r="B75" s="849"/>
      <c r="C75" s="837">
        <v>0</v>
      </c>
      <c r="D75" s="849">
        <v>1280.82</v>
      </c>
      <c r="E75" s="837">
        <v>1</v>
      </c>
      <c r="F75" s="850">
        <v>1280.82</v>
      </c>
    </row>
    <row r="76" spans="1:6" ht="14.4" customHeight="1" x14ac:dyDescent="0.3">
      <c r="A76" s="857" t="s">
        <v>1498</v>
      </c>
      <c r="B76" s="849"/>
      <c r="C76" s="837">
        <v>0</v>
      </c>
      <c r="D76" s="849">
        <v>58.77</v>
      </c>
      <c r="E76" s="837">
        <v>1</v>
      </c>
      <c r="F76" s="850">
        <v>58.77</v>
      </c>
    </row>
    <row r="77" spans="1:6" ht="14.4" customHeight="1" x14ac:dyDescent="0.3">
      <c r="A77" s="857" t="s">
        <v>1467</v>
      </c>
      <c r="B77" s="849"/>
      <c r="C77" s="837">
        <v>0</v>
      </c>
      <c r="D77" s="849">
        <v>131.47999999999999</v>
      </c>
      <c r="E77" s="837">
        <v>1</v>
      </c>
      <c r="F77" s="850">
        <v>131.47999999999999</v>
      </c>
    </row>
    <row r="78" spans="1:6" ht="14.4" customHeight="1" x14ac:dyDescent="0.3">
      <c r="A78" s="857" t="s">
        <v>3015</v>
      </c>
      <c r="B78" s="849"/>
      <c r="C78" s="837">
        <v>0</v>
      </c>
      <c r="D78" s="849">
        <v>235.09</v>
      </c>
      <c r="E78" s="837">
        <v>1</v>
      </c>
      <c r="F78" s="850">
        <v>235.09</v>
      </c>
    </row>
    <row r="79" spans="1:6" ht="14.4" customHeight="1" x14ac:dyDescent="0.3">
      <c r="A79" s="857" t="s">
        <v>3016</v>
      </c>
      <c r="B79" s="849"/>
      <c r="C79" s="837">
        <v>0</v>
      </c>
      <c r="D79" s="849">
        <v>409.39</v>
      </c>
      <c r="E79" s="837">
        <v>1</v>
      </c>
      <c r="F79" s="850">
        <v>409.39</v>
      </c>
    </row>
    <row r="80" spans="1:6" ht="14.4" customHeight="1" x14ac:dyDescent="0.3">
      <c r="A80" s="857" t="s">
        <v>1454</v>
      </c>
      <c r="B80" s="849"/>
      <c r="C80" s="837">
        <v>0</v>
      </c>
      <c r="D80" s="849">
        <v>8.7899999999999991</v>
      </c>
      <c r="E80" s="837">
        <v>1</v>
      </c>
      <c r="F80" s="850">
        <v>8.7899999999999991</v>
      </c>
    </row>
    <row r="81" spans="1:6" ht="14.4" customHeight="1" x14ac:dyDescent="0.3">
      <c r="A81" s="857" t="s">
        <v>3017</v>
      </c>
      <c r="B81" s="849"/>
      <c r="C81" s="837">
        <v>0</v>
      </c>
      <c r="D81" s="849">
        <v>4057.8900000000003</v>
      </c>
      <c r="E81" s="837">
        <v>1</v>
      </c>
      <c r="F81" s="850">
        <v>4057.8900000000003</v>
      </c>
    </row>
    <row r="82" spans="1:6" ht="14.4" customHeight="1" x14ac:dyDescent="0.3">
      <c r="A82" s="857" t="s">
        <v>3018</v>
      </c>
      <c r="B82" s="849"/>
      <c r="C82" s="837">
        <v>0</v>
      </c>
      <c r="D82" s="849">
        <v>621.88</v>
      </c>
      <c r="E82" s="837">
        <v>1</v>
      </c>
      <c r="F82" s="850">
        <v>621.88</v>
      </c>
    </row>
    <row r="83" spans="1:6" ht="14.4" customHeight="1" x14ac:dyDescent="0.3">
      <c r="A83" s="857" t="s">
        <v>3019</v>
      </c>
      <c r="B83" s="849"/>
      <c r="C83" s="837">
        <v>0</v>
      </c>
      <c r="D83" s="849">
        <v>655.23</v>
      </c>
      <c r="E83" s="837">
        <v>1</v>
      </c>
      <c r="F83" s="850">
        <v>655.23</v>
      </c>
    </row>
    <row r="84" spans="1:6" ht="14.4" customHeight="1" x14ac:dyDescent="0.3">
      <c r="A84" s="857" t="s">
        <v>1445</v>
      </c>
      <c r="B84" s="849"/>
      <c r="C84" s="837">
        <v>0</v>
      </c>
      <c r="D84" s="849">
        <v>64938.18</v>
      </c>
      <c r="E84" s="837">
        <v>1</v>
      </c>
      <c r="F84" s="850">
        <v>64938.18</v>
      </c>
    </row>
    <row r="85" spans="1:6" ht="14.4" customHeight="1" x14ac:dyDescent="0.3">
      <c r="A85" s="857" t="s">
        <v>3020</v>
      </c>
      <c r="B85" s="849"/>
      <c r="C85" s="837">
        <v>0</v>
      </c>
      <c r="D85" s="849">
        <v>96.75</v>
      </c>
      <c r="E85" s="837">
        <v>1</v>
      </c>
      <c r="F85" s="850">
        <v>96.75</v>
      </c>
    </row>
    <row r="86" spans="1:6" ht="14.4" customHeight="1" thickBot="1" x14ac:dyDescent="0.35">
      <c r="A86" s="858" t="s">
        <v>3021</v>
      </c>
      <c r="B86" s="853"/>
      <c r="C86" s="854">
        <v>0</v>
      </c>
      <c r="D86" s="853">
        <v>8029.6</v>
      </c>
      <c r="E86" s="854">
        <v>1</v>
      </c>
      <c r="F86" s="855">
        <v>8029.6</v>
      </c>
    </row>
    <row r="87" spans="1:6" ht="14.4" customHeight="1" thickBot="1" x14ac:dyDescent="0.35">
      <c r="A87" s="771" t="s">
        <v>3</v>
      </c>
      <c r="B87" s="772">
        <v>60896.959999999999</v>
      </c>
      <c r="C87" s="773">
        <v>0.18056934191079535</v>
      </c>
      <c r="D87" s="772">
        <v>276352.75999999995</v>
      </c>
      <c r="E87" s="773">
        <v>0.81943065808920446</v>
      </c>
      <c r="F87" s="774">
        <v>337249.72000000003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{F4650AD4-D45A-4D82-9DD7-857C5F15BC9A}</x14:id>
        </ext>
      </extLst>
    </cfRule>
  </conditionalFormatting>
  <conditionalFormatting sqref="F22:F8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{670AAE8D-00FC-4F68-BBA2-02165E637216}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650AD4-D45A-4D82-9DD7-857C5F15BC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>
          <x14:cfRule type="dataBar" id="{670AAE8D-00FC-4F68-BBA2-02165E6372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F22:F86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3045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345</v>
      </c>
      <c r="G3" s="47">
        <f>SUBTOTAL(9,G6:G1048576)</f>
        <v>60896.960000000021</v>
      </c>
      <c r="H3" s="48">
        <f>IF(M3=0,0,G3/M3)</f>
        <v>0.18056934191079543</v>
      </c>
      <c r="I3" s="47">
        <f>SUBTOTAL(9,I6:I1048576)</f>
        <v>907</v>
      </c>
      <c r="J3" s="47">
        <f>SUBTOTAL(9,J6:J1048576)</f>
        <v>276352.75999999966</v>
      </c>
      <c r="K3" s="48">
        <f>IF(M3=0,0,J3/M3)</f>
        <v>0.81943065808920368</v>
      </c>
      <c r="L3" s="47">
        <f>SUBTOTAL(9,L6:L1048576)</f>
        <v>1252</v>
      </c>
      <c r="M3" s="49">
        <f>SUBTOTAL(9,M6:M1048576)</f>
        <v>337249.72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1938</v>
      </c>
      <c r="B6" s="825" t="s">
        <v>1512</v>
      </c>
      <c r="C6" s="825" t="s">
        <v>2031</v>
      </c>
      <c r="D6" s="825" t="s">
        <v>1516</v>
      </c>
      <c r="E6" s="825" t="s">
        <v>1517</v>
      </c>
      <c r="F6" s="225"/>
      <c r="G6" s="225"/>
      <c r="H6" s="830">
        <v>0</v>
      </c>
      <c r="I6" s="225">
        <v>2</v>
      </c>
      <c r="J6" s="225">
        <v>32.24</v>
      </c>
      <c r="K6" s="830">
        <v>1</v>
      </c>
      <c r="L6" s="225">
        <v>2</v>
      </c>
      <c r="M6" s="848">
        <v>32.24</v>
      </c>
    </row>
    <row r="7" spans="1:13" ht="14.4" customHeight="1" x14ac:dyDescent="0.3">
      <c r="A7" s="831" t="s">
        <v>1938</v>
      </c>
      <c r="B7" s="832" t="s">
        <v>1512</v>
      </c>
      <c r="C7" s="832" t="s">
        <v>2034</v>
      </c>
      <c r="D7" s="832" t="s">
        <v>1516</v>
      </c>
      <c r="E7" s="832" t="s">
        <v>2035</v>
      </c>
      <c r="F7" s="849"/>
      <c r="G7" s="849"/>
      <c r="H7" s="837">
        <v>0</v>
      </c>
      <c r="I7" s="849">
        <v>1</v>
      </c>
      <c r="J7" s="849">
        <v>8.06</v>
      </c>
      <c r="K7" s="837">
        <v>1</v>
      </c>
      <c r="L7" s="849">
        <v>1</v>
      </c>
      <c r="M7" s="850">
        <v>8.06</v>
      </c>
    </row>
    <row r="8" spans="1:13" ht="14.4" customHeight="1" x14ac:dyDescent="0.3">
      <c r="A8" s="831" t="s">
        <v>1938</v>
      </c>
      <c r="B8" s="832" t="s">
        <v>1535</v>
      </c>
      <c r="C8" s="832" t="s">
        <v>2090</v>
      </c>
      <c r="D8" s="832" t="s">
        <v>2091</v>
      </c>
      <c r="E8" s="832" t="s">
        <v>2092</v>
      </c>
      <c r="F8" s="849"/>
      <c r="G8" s="849"/>
      <c r="H8" s="837">
        <v>0</v>
      </c>
      <c r="I8" s="849">
        <v>1</v>
      </c>
      <c r="J8" s="849">
        <v>184.74</v>
      </c>
      <c r="K8" s="837">
        <v>1</v>
      </c>
      <c r="L8" s="849">
        <v>1</v>
      </c>
      <c r="M8" s="850">
        <v>184.74</v>
      </c>
    </row>
    <row r="9" spans="1:13" ht="14.4" customHeight="1" x14ac:dyDescent="0.3">
      <c r="A9" s="831" t="s">
        <v>1938</v>
      </c>
      <c r="B9" s="832" t="s">
        <v>1535</v>
      </c>
      <c r="C9" s="832" t="s">
        <v>1536</v>
      </c>
      <c r="D9" s="832" t="s">
        <v>1537</v>
      </c>
      <c r="E9" s="832" t="s">
        <v>1538</v>
      </c>
      <c r="F9" s="849"/>
      <c r="G9" s="849"/>
      <c r="H9" s="837">
        <v>0</v>
      </c>
      <c r="I9" s="849">
        <v>2</v>
      </c>
      <c r="J9" s="849">
        <v>241.22</v>
      </c>
      <c r="K9" s="837">
        <v>1</v>
      </c>
      <c r="L9" s="849">
        <v>2</v>
      </c>
      <c r="M9" s="850">
        <v>241.22</v>
      </c>
    </row>
    <row r="10" spans="1:13" ht="14.4" customHeight="1" x14ac:dyDescent="0.3">
      <c r="A10" s="831" t="s">
        <v>1938</v>
      </c>
      <c r="B10" s="832" t="s">
        <v>1535</v>
      </c>
      <c r="C10" s="832" t="s">
        <v>1539</v>
      </c>
      <c r="D10" s="832" t="s">
        <v>1537</v>
      </c>
      <c r="E10" s="832" t="s">
        <v>1540</v>
      </c>
      <c r="F10" s="849">
        <v>2</v>
      </c>
      <c r="G10" s="849">
        <v>369.48</v>
      </c>
      <c r="H10" s="837">
        <v>1</v>
      </c>
      <c r="I10" s="849"/>
      <c r="J10" s="849"/>
      <c r="K10" s="837">
        <v>0</v>
      </c>
      <c r="L10" s="849">
        <v>2</v>
      </c>
      <c r="M10" s="850">
        <v>369.48</v>
      </c>
    </row>
    <row r="11" spans="1:13" ht="14.4" customHeight="1" x14ac:dyDescent="0.3">
      <c r="A11" s="831" t="s">
        <v>1938</v>
      </c>
      <c r="B11" s="832" t="s">
        <v>1541</v>
      </c>
      <c r="C11" s="832" t="s">
        <v>2406</v>
      </c>
      <c r="D11" s="832" t="s">
        <v>814</v>
      </c>
      <c r="E11" s="832" t="s">
        <v>2407</v>
      </c>
      <c r="F11" s="849"/>
      <c r="G11" s="849"/>
      <c r="H11" s="837">
        <v>0</v>
      </c>
      <c r="I11" s="849">
        <v>2</v>
      </c>
      <c r="J11" s="849">
        <v>739</v>
      </c>
      <c r="K11" s="837">
        <v>1</v>
      </c>
      <c r="L11" s="849">
        <v>2</v>
      </c>
      <c r="M11" s="850">
        <v>739</v>
      </c>
    </row>
    <row r="12" spans="1:13" ht="14.4" customHeight="1" x14ac:dyDescent="0.3">
      <c r="A12" s="831" t="s">
        <v>1938</v>
      </c>
      <c r="B12" s="832" t="s">
        <v>1556</v>
      </c>
      <c r="C12" s="832" t="s">
        <v>2114</v>
      </c>
      <c r="D12" s="832" t="s">
        <v>2115</v>
      </c>
      <c r="E12" s="832" t="s">
        <v>2116</v>
      </c>
      <c r="F12" s="849">
        <v>1</v>
      </c>
      <c r="G12" s="849">
        <v>300.33</v>
      </c>
      <c r="H12" s="837">
        <v>1</v>
      </c>
      <c r="I12" s="849"/>
      <c r="J12" s="849"/>
      <c r="K12" s="837">
        <v>0</v>
      </c>
      <c r="L12" s="849">
        <v>1</v>
      </c>
      <c r="M12" s="850">
        <v>300.33</v>
      </c>
    </row>
    <row r="13" spans="1:13" ht="14.4" customHeight="1" x14ac:dyDescent="0.3">
      <c r="A13" s="831" t="s">
        <v>1938</v>
      </c>
      <c r="B13" s="832" t="s">
        <v>1556</v>
      </c>
      <c r="C13" s="832" t="s">
        <v>1560</v>
      </c>
      <c r="D13" s="832" t="s">
        <v>1558</v>
      </c>
      <c r="E13" s="832" t="s">
        <v>1561</v>
      </c>
      <c r="F13" s="849"/>
      <c r="G13" s="849"/>
      <c r="H13" s="837">
        <v>0</v>
      </c>
      <c r="I13" s="849">
        <v>9</v>
      </c>
      <c r="J13" s="849">
        <v>1681.8300000000002</v>
      </c>
      <c r="K13" s="837">
        <v>1</v>
      </c>
      <c r="L13" s="849">
        <v>9</v>
      </c>
      <c r="M13" s="850">
        <v>1681.8300000000002</v>
      </c>
    </row>
    <row r="14" spans="1:13" ht="14.4" customHeight="1" x14ac:dyDescent="0.3">
      <c r="A14" s="831" t="s">
        <v>1938</v>
      </c>
      <c r="B14" s="832" t="s">
        <v>1556</v>
      </c>
      <c r="C14" s="832" t="s">
        <v>2921</v>
      </c>
      <c r="D14" s="832" t="s">
        <v>2115</v>
      </c>
      <c r="E14" s="832" t="s">
        <v>2922</v>
      </c>
      <c r="F14" s="849">
        <v>2</v>
      </c>
      <c r="G14" s="849">
        <v>200.22</v>
      </c>
      <c r="H14" s="837">
        <v>1</v>
      </c>
      <c r="I14" s="849"/>
      <c r="J14" s="849"/>
      <c r="K14" s="837">
        <v>0</v>
      </c>
      <c r="L14" s="849">
        <v>2</v>
      </c>
      <c r="M14" s="850">
        <v>200.22</v>
      </c>
    </row>
    <row r="15" spans="1:13" ht="14.4" customHeight="1" x14ac:dyDescent="0.3">
      <c r="A15" s="831" t="s">
        <v>1938</v>
      </c>
      <c r="B15" s="832" t="s">
        <v>3022</v>
      </c>
      <c r="C15" s="832" t="s">
        <v>2976</v>
      </c>
      <c r="D15" s="832" t="s">
        <v>992</v>
      </c>
      <c r="E15" s="832" t="s">
        <v>2449</v>
      </c>
      <c r="F15" s="849">
        <v>1</v>
      </c>
      <c r="G15" s="849">
        <v>0</v>
      </c>
      <c r="H15" s="837"/>
      <c r="I15" s="849"/>
      <c r="J15" s="849"/>
      <c r="K15" s="837"/>
      <c r="L15" s="849">
        <v>1</v>
      </c>
      <c r="M15" s="850">
        <v>0</v>
      </c>
    </row>
    <row r="16" spans="1:13" ht="14.4" customHeight="1" x14ac:dyDescent="0.3">
      <c r="A16" s="831" t="s">
        <v>1938</v>
      </c>
      <c r="B16" s="832" t="s">
        <v>3022</v>
      </c>
      <c r="C16" s="832" t="s">
        <v>2448</v>
      </c>
      <c r="D16" s="832" t="s">
        <v>992</v>
      </c>
      <c r="E16" s="832" t="s">
        <v>2449</v>
      </c>
      <c r="F16" s="849">
        <v>1</v>
      </c>
      <c r="G16" s="849">
        <v>0</v>
      </c>
      <c r="H16" s="837"/>
      <c r="I16" s="849"/>
      <c r="J16" s="849"/>
      <c r="K16" s="837"/>
      <c r="L16" s="849">
        <v>1</v>
      </c>
      <c r="M16" s="850">
        <v>0</v>
      </c>
    </row>
    <row r="17" spans="1:13" ht="14.4" customHeight="1" x14ac:dyDescent="0.3">
      <c r="A17" s="831" t="s">
        <v>1938</v>
      </c>
      <c r="B17" s="832" t="s">
        <v>1568</v>
      </c>
      <c r="C17" s="832" t="s">
        <v>1571</v>
      </c>
      <c r="D17" s="832" t="s">
        <v>721</v>
      </c>
      <c r="E17" s="832" t="s">
        <v>1572</v>
      </c>
      <c r="F17" s="849"/>
      <c r="G17" s="849"/>
      <c r="H17" s="837">
        <v>0</v>
      </c>
      <c r="I17" s="849">
        <v>4</v>
      </c>
      <c r="J17" s="849">
        <v>288</v>
      </c>
      <c r="K17" s="837">
        <v>1</v>
      </c>
      <c r="L17" s="849">
        <v>4</v>
      </c>
      <c r="M17" s="850">
        <v>288</v>
      </c>
    </row>
    <row r="18" spans="1:13" ht="14.4" customHeight="1" x14ac:dyDescent="0.3">
      <c r="A18" s="831" t="s">
        <v>1938</v>
      </c>
      <c r="B18" s="832" t="s">
        <v>3023</v>
      </c>
      <c r="C18" s="832" t="s">
        <v>2248</v>
      </c>
      <c r="D18" s="832" t="s">
        <v>2249</v>
      </c>
      <c r="E18" s="832" t="s">
        <v>2250</v>
      </c>
      <c r="F18" s="849"/>
      <c r="G18" s="849"/>
      <c r="H18" s="837">
        <v>0</v>
      </c>
      <c r="I18" s="849">
        <v>1</v>
      </c>
      <c r="J18" s="849">
        <v>131.32</v>
      </c>
      <c r="K18" s="837">
        <v>1</v>
      </c>
      <c r="L18" s="849">
        <v>1</v>
      </c>
      <c r="M18" s="850">
        <v>131.32</v>
      </c>
    </row>
    <row r="19" spans="1:13" ht="14.4" customHeight="1" x14ac:dyDescent="0.3">
      <c r="A19" s="831" t="s">
        <v>1938</v>
      </c>
      <c r="B19" s="832" t="s">
        <v>1580</v>
      </c>
      <c r="C19" s="832" t="s">
        <v>1584</v>
      </c>
      <c r="D19" s="832" t="s">
        <v>816</v>
      </c>
      <c r="E19" s="832" t="s">
        <v>1585</v>
      </c>
      <c r="F19" s="849"/>
      <c r="G19" s="849"/>
      <c r="H19" s="837">
        <v>0</v>
      </c>
      <c r="I19" s="849">
        <v>1</v>
      </c>
      <c r="J19" s="849">
        <v>196.56</v>
      </c>
      <c r="K19" s="837">
        <v>1</v>
      </c>
      <c r="L19" s="849">
        <v>1</v>
      </c>
      <c r="M19" s="850">
        <v>196.56</v>
      </c>
    </row>
    <row r="20" spans="1:13" ht="14.4" customHeight="1" x14ac:dyDescent="0.3">
      <c r="A20" s="831" t="s">
        <v>1938</v>
      </c>
      <c r="B20" s="832" t="s">
        <v>1580</v>
      </c>
      <c r="C20" s="832" t="s">
        <v>1844</v>
      </c>
      <c r="D20" s="832" t="s">
        <v>1240</v>
      </c>
      <c r="E20" s="832" t="s">
        <v>1845</v>
      </c>
      <c r="F20" s="849">
        <v>3</v>
      </c>
      <c r="G20" s="849">
        <v>127.53</v>
      </c>
      <c r="H20" s="837">
        <v>1</v>
      </c>
      <c r="I20" s="849"/>
      <c r="J20" s="849"/>
      <c r="K20" s="837">
        <v>0</v>
      </c>
      <c r="L20" s="849">
        <v>3</v>
      </c>
      <c r="M20" s="850">
        <v>127.53</v>
      </c>
    </row>
    <row r="21" spans="1:13" ht="14.4" customHeight="1" x14ac:dyDescent="0.3">
      <c r="A21" s="831" t="s">
        <v>1938</v>
      </c>
      <c r="B21" s="832" t="s">
        <v>1593</v>
      </c>
      <c r="C21" s="832" t="s">
        <v>1596</v>
      </c>
      <c r="D21" s="832" t="s">
        <v>1597</v>
      </c>
      <c r="E21" s="832" t="s">
        <v>1598</v>
      </c>
      <c r="F21" s="849"/>
      <c r="G21" s="849"/>
      <c r="H21" s="837">
        <v>0</v>
      </c>
      <c r="I21" s="849">
        <v>3</v>
      </c>
      <c r="J21" s="849">
        <v>114.12</v>
      </c>
      <c r="K21" s="837">
        <v>1</v>
      </c>
      <c r="L21" s="849">
        <v>3</v>
      </c>
      <c r="M21" s="850">
        <v>114.12</v>
      </c>
    </row>
    <row r="22" spans="1:13" ht="14.4" customHeight="1" x14ac:dyDescent="0.3">
      <c r="A22" s="831" t="s">
        <v>1938</v>
      </c>
      <c r="B22" s="832" t="s">
        <v>1593</v>
      </c>
      <c r="C22" s="832" t="s">
        <v>1846</v>
      </c>
      <c r="D22" s="832" t="s">
        <v>1597</v>
      </c>
      <c r="E22" s="832" t="s">
        <v>1847</v>
      </c>
      <c r="F22" s="849"/>
      <c r="G22" s="849"/>
      <c r="H22" s="837">
        <v>0</v>
      </c>
      <c r="I22" s="849">
        <v>1</v>
      </c>
      <c r="J22" s="849">
        <v>10.65</v>
      </c>
      <c r="K22" s="837">
        <v>1</v>
      </c>
      <c r="L22" s="849">
        <v>1</v>
      </c>
      <c r="M22" s="850">
        <v>10.65</v>
      </c>
    </row>
    <row r="23" spans="1:13" ht="14.4" customHeight="1" x14ac:dyDescent="0.3">
      <c r="A23" s="831" t="s">
        <v>1938</v>
      </c>
      <c r="B23" s="832" t="s">
        <v>1593</v>
      </c>
      <c r="C23" s="832" t="s">
        <v>2804</v>
      </c>
      <c r="D23" s="832" t="s">
        <v>1602</v>
      </c>
      <c r="E23" s="832" t="s">
        <v>2805</v>
      </c>
      <c r="F23" s="849"/>
      <c r="G23" s="849"/>
      <c r="H23" s="837">
        <v>0</v>
      </c>
      <c r="I23" s="849">
        <v>1</v>
      </c>
      <c r="J23" s="849">
        <v>70.23</v>
      </c>
      <c r="K23" s="837">
        <v>1</v>
      </c>
      <c r="L23" s="849">
        <v>1</v>
      </c>
      <c r="M23" s="850">
        <v>70.23</v>
      </c>
    </row>
    <row r="24" spans="1:13" ht="14.4" customHeight="1" x14ac:dyDescent="0.3">
      <c r="A24" s="831" t="s">
        <v>1938</v>
      </c>
      <c r="B24" s="832" t="s">
        <v>1593</v>
      </c>
      <c r="C24" s="832" t="s">
        <v>1604</v>
      </c>
      <c r="D24" s="832" t="s">
        <v>1597</v>
      </c>
      <c r="E24" s="832" t="s">
        <v>1605</v>
      </c>
      <c r="F24" s="849"/>
      <c r="G24" s="849"/>
      <c r="H24" s="837">
        <v>0</v>
      </c>
      <c r="I24" s="849">
        <v>3</v>
      </c>
      <c r="J24" s="849">
        <v>52.679999999999993</v>
      </c>
      <c r="K24" s="837">
        <v>1</v>
      </c>
      <c r="L24" s="849">
        <v>3</v>
      </c>
      <c r="M24" s="850">
        <v>52.679999999999993</v>
      </c>
    </row>
    <row r="25" spans="1:13" ht="14.4" customHeight="1" x14ac:dyDescent="0.3">
      <c r="A25" s="831" t="s">
        <v>1938</v>
      </c>
      <c r="B25" s="832" t="s">
        <v>1612</v>
      </c>
      <c r="C25" s="832" t="s">
        <v>1848</v>
      </c>
      <c r="D25" s="832" t="s">
        <v>680</v>
      </c>
      <c r="E25" s="832" t="s">
        <v>1849</v>
      </c>
      <c r="F25" s="849"/>
      <c r="G25" s="849"/>
      <c r="H25" s="837">
        <v>0</v>
      </c>
      <c r="I25" s="849">
        <v>1</v>
      </c>
      <c r="J25" s="849">
        <v>35.11</v>
      </c>
      <c r="K25" s="837">
        <v>1</v>
      </c>
      <c r="L25" s="849">
        <v>1</v>
      </c>
      <c r="M25" s="850">
        <v>35.11</v>
      </c>
    </row>
    <row r="26" spans="1:13" ht="14.4" customHeight="1" x14ac:dyDescent="0.3">
      <c r="A26" s="831" t="s">
        <v>1938</v>
      </c>
      <c r="B26" s="832" t="s">
        <v>1612</v>
      </c>
      <c r="C26" s="832" t="s">
        <v>1957</v>
      </c>
      <c r="D26" s="832" t="s">
        <v>1958</v>
      </c>
      <c r="E26" s="832" t="s">
        <v>1959</v>
      </c>
      <c r="F26" s="849">
        <v>2</v>
      </c>
      <c r="G26" s="849">
        <v>210.64</v>
      </c>
      <c r="H26" s="837">
        <v>1</v>
      </c>
      <c r="I26" s="849"/>
      <c r="J26" s="849"/>
      <c r="K26" s="837">
        <v>0</v>
      </c>
      <c r="L26" s="849">
        <v>2</v>
      </c>
      <c r="M26" s="850">
        <v>210.64</v>
      </c>
    </row>
    <row r="27" spans="1:13" ht="14.4" customHeight="1" x14ac:dyDescent="0.3">
      <c r="A27" s="831" t="s">
        <v>1938</v>
      </c>
      <c r="B27" s="832" t="s">
        <v>1612</v>
      </c>
      <c r="C27" s="832" t="s">
        <v>2287</v>
      </c>
      <c r="D27" s="832" t="s">
        <v>2288</v>
      </c>
      <c r="E27" s="832" t="s">
        <v>2289</v>
      </c>
      <c r="F27" s="849">
        <v>1</v>
      </c>
      <c r="G27" s="849">
        <v>16.38</v>
      </c>
      <c r="H27" s="837">
        <v>1</v>
      </c>
      <c r="I27" s="849"/>
      <c r="J27" s="849"/>
      <c r="K27" s="837">
        <v>0</v>
      </c>
      <c r="L27" s="849">
        <v>1</v>
      </c>
      <c r="M27" s="850">
        <v>16.38</v>
      </c>
    </row>
    <row r="28" spans="1:13" ht="14.4" customHeight="1" x14ac:dyDescent="0.3">
      <c r="A28" s="831" t="s">
        <v>1938</v>
      </c>
      <c r="B28" s="832" t="s">
        <v>1612</v>
      </c>
      <c r="C28" s="832" t="s">
        <v>2000</v>
      </c>
      <c r="D28" s="832" t="s">
        <v>1958</v>
      </c>
      <c r="E28" s="832" t="s">
        <v>1849</v>
      </c>
      <c r="F28" s="849">
        <v>3</v>
      </c>
      <c r="G28" s="849">
        <v>105.33</v>
      </c>
      <c r="H28" s="837">
        <v>1</v>
      </c>
      <c r="I28" s="849"/>
      <c r="J28" s="849"/>
      <c r="K28" s="837">
        <v>0</v>
      </c>
      <c r="L28" s="849">
        <v>3</v>
      </c>
      <c r="M28" s="850">
        <v>105.33</v>
      </c>
    </row>
    <row r="29" spans="1:13" ht="14.4" customHeight="1" x14ac:dyDescent="0.3">
      <c r="A29" s="831" t="s">
        <v>1938</v>
      </c>
      <c r="B29" s="832" t="s">
        <v>1612</v>
      </c>
      <c r="C29" s="832" t="s">
        <v>2096</v>
      </c>
      <c r="D29" s="832" t="s">
        <v>2097</v>
      </c>
      <c r="E29" s="832" t="s">
        <v>1849</v>
      </c>
      <c r="F29" s="849">
        <v>1</v>
      </c>
      <c r="G29" s="849">
        <v>35.11</v>
      </c>
      <c r="H29" s="837">
        <v>1</v>
      </c>
      <c r="I29" s="849"/>
      <c r="J29" s="849"/>
      <c r="K29" s="837">
        <v>0</v>
      </c>
      <c r="L29" s="849">
        <v>1</v>
      </c>
      <c r="M29" s="850">
        <v>35.11</v>
      </c>
    </row>
    <row r="30" spans="1:13" ht="14.4" customHeight="1" x14ac:dyDescent="0.3">
      <c r="A30" s="831" t="s">
        <v>1938</v>
      </c>
      <c r="B30" s="832" t="s">
        <v>1612</v>
      </c>
      <c r="C30" s="832" t="s">
        <v>1615</v>
      </c>
      <c r="D30" s="832" t="s">
        <v>680</v>
      </c>
      <c r="E30" s="832" t="s">
        <v>681</v>
      </c>
      <c r="F30" s="849"/>
      <c r="G30" s="849"/>
      <c r="H30" s="837">
        <v>0</v>
      </c>
      <c r="I30" s="849">
        <v>1</v>
      </c>
      <c r="J30" s="849">
        <v>70.23</v>
      </c>
      <c r="K30" s="837">
        <v>1</v>
      </c>
      <c r="L30" s="849">
        <v>1</v>
      </c>
      <c r="M30" s="850">
        <v>70.23</v>
      </c>
    </row>
    <row r="31" spans="1:13" ht="14.4" customHeight="1" x14ac:dyDescent="0.3">
      <c r="A31" s="831" t="s">
        <v>1938</v>
      </c>
      <c r="B31" s="832" t="s">
        <v>3024</v>
      </c>
      <c r="C31" s="832" t="s">
        <v>2082</v>
      </c>
      <c r="D31" s="832" t="s">
        <v>2083</v>
      </c>
      <c r="E31" s="832" t="s">
        <v>1970</v>
      </c>
      <c r="F31" s="849"/>
      <c r="G31" s="849"/>
      <c r="H31" s="837">
        <v>0</v>
      </c>
      <c r="I31" s="849">
        <v>1</v>
      </c>
      <c r="J31" s="849">
        <v>32.76</v>
      </c>
      <c r="K31" s="837">
        <v>1</v>
      </c>
      <c r="L31" s="849">
        <v>1</v>
      </c>
      <c r="M31" s="850">
        <v>32.76</v>
      </c>
    </row>
    <row r="32" spans="1:13" ht="14.4" customHeight="1" x14ac:dyDescent="0.3">
      <c r="A32" s="831" t="s">
        <v>1938</v>
      </c>
      <c r="B32" s="832" t="s">
        <v>3024</v>
      </c>
      <c r="C32" s="832" t="s">
        <v>1972</v>
      </c>
      <c r="D32" s="832" t="s">
        <v>1973</v>
      </c>
      <c r="E32" s="832" t="s">
        <v>1974</v>
      </c>
      <c r="F32" s="849">
        <v>1</v>
      </c>
      <c r="G32" s="849">
        <v>105.29</v>
      </c>
      <c r="H32" s="837">
        <v>1</v>
      </c>
      <c r="I32" s="849"/>
      <c r="J32" s="849"/>
      <c r="K32" s="837">
        <v>0</v>
      </c>
      <c r="L32" s="849">
        <v>1</v>
      </c>
      <c r="M32" s="850">
        <v>105.29</v>
      </c>
    </row>
    <row r="33" spans="1:13" ht="14.4" customHeight="1" x14ac:dyDescent="0.3">
      <c r="A33" s="831" t="s">
        <v>1938</v>
      </c>
      <c r="B33" s="832" t="s">
        <v>3025</v>
      </c>
      <c r="C33" s="832" t="s">
        <v>2937</v>
      </c>
      <c r="D33" s="832" t="s">
        <v>2938</v>
      </c>
      <c r="E33" s="832" t="s">
        <v>2939</v>
      </c>
      <c r="F33" s="849">
        <v>1</v>
      </c>
      <c r="G33" s="849">
        <v>36.369999999999997</v>
      </c>
      <c r="H33" s="837">
        <v>1</v>
      </c>
      <c r="I33" s="849"/>
      <c r="J33" s="849"/>
      <c r="K33" s="837">
        <v>0</v>
      </c>
      <c r="L33" s="849">
        <v>1</v>
      </c>
      <c r="M33" s="850">
        <v>36.369999999999997</v>
      </c>
    </row>
    <row r="34" spans="1:13" ht="14.4" customHeight="1" x14ac:dyDescent="0.3">
      <c r="A34" s="831" t="s">
        <v>1938</v>
      </c>
      <c r="B34" s="832" t="s">
        <v>1624</v>
      </c>
      <c r="C34" s="832" t="s">
        <v>2934</v>
      </c>
      <c r="D34" s="832" t="s">
        <v>1998</v>
      </c>
      <c r="E34" s="832" t="s">
        <v>1627</v>
      </c>
      <c r="F34" s="849">
        <v>1</v>
      </c>
      <c r="G34" s="849">
        <v>31.09</v>
      </c>
      <c r="H34" s="837">
        <v>1</v>
      </c>
      <c r="I34" s="849"/>
      <c r="J34" s="849"/>
      <c r="K34" s="837">
        <v>0</v>
      </c>
      <c r="L34" s="849">
        <v>1</v>
      </c>
      <c r="M34" s="850">
        <v>31.09</v>
      </c>
    </row>
    <row r="35" spans="1:13" ht="14.4" customHeight="1" x14ac:dyDescent="0.3">
      <c r="A35" s="831" t="s">
        <v>1938</v>
      </c>
      <c r="B35" s="832" t="s">
        <v>1624</v>
      </c>
      <c r="C35" s="832" t="s">
        <v>1625</v>
      </c>
      <c r="D35" s="832" t="s">
        <v>1626</v>
      </c>
      <c r="E35" s="832" t="s">
        <v>1627</v>
      </c>
      <c r="F35" s="849"/>
      <c r="G35" s="849"/>
      <c r="H35" s="837">
        <v>0</v>
      </c>
      <c r="I35" s="849">
        <v>1</v>
      </c>
      <c r="J35" s="849">
        <v>31.09</v>
      </c>
      <c r="K35" s="837">
        <v>1</v>
      </c>
      <c r="L35" s="849">
        <v>1</v>
      </c>
      <c r="M35" s="850">
        <v>31.09</v>
      </c>
    </row>
    <row r="36" spans="1:13" ht="14.4" customHeight="1" x14ac:dyDescent="0.3">
      <c r="A36" s="831" t="s">
        <v>1938</v>
      </c>
      <c r="B36" s="832" t="s">
        <v>1624</v>
      </c>
      <c r="C36" s="832" t="s">
        <v>1628</v>
      </c>
      <c r="D36" s="832" t="s">
        <v>1626</v>
      </c>
      <c r="E36" s="832" t="s">
        <v>1629</v>
      </c>
      <c r="F36" s="849"/>
      <c r="G36" s="849"/>
      <c r="H36" s="837">
        <v>0</v>
      </c>
      <c r="I36" s="849">
        <v>1</v>
      </c>
      <c r="J36" s="849">
        <v>62.18</v>
      </c>
      <c r="K36" s="837">
        <v>1</v>
      </c>
      <c r="L36" s="849">
        <v>1</v>
      </c>
      <c r="M36" s="850">
        <v>62.18</v>
      </c>
    </row>
    <row r="37" spans="1:13" ht="14.4" customHeight="1" x14ac:dyDescent="0.3">
      <c r="A37" s="831" t="s">
        <v>1938</v>
      </c>
      <c r="B37" s="832" t="s">
        <v>1634</v>
      </c>
      <c r="C37" s="832" t="s">
        <v>1852</v>
      </c>
      <c r="D37" s="832" t="s">
        <v>952</v>
      </c>
      <c r="E37" s="832" t="s">
        <v>1849</v>
      </c>
      <c r="F37" s="849"/>
      <c r="G37" s="849"/>
      <c r="H37" s="837">
        <v>0</v>
      </c>
      <c r="I37" s="849">
        <v>2</v>
      </c>
      <c r="J37" s="849">
        <v>95.4</v>
      </c>
      <c r="K37" s="837">
        <v>1</v>
      </c>
      <c r="L37" s="849">
        <v>2</v>
      </c>
      <c r="M37" s="850">
        <v>95.4</v>
      </c>
    </row>
    <row r="38" spans="1:13" ht="14.4" customHeight="1" x14ac:dyDescent="0.3">
      <c r="A38" s="831" t="s">
        <v>1938</v>
      </c>
      <c r="B38" s="832" t="s">
        <v>1639</v>
      </c>
      <c r="C38" s="832" t="s">
        <v>1640</v>
      </c>
      <c r="D38" s="832" t="s">
        <v>1641</v>
      </c>
      <c r="E38" s="832" t="s">
        <v>1642</v>
      </c>
      <c r="F38" s="849"/>
      <c r="G38" s="849"/>
      <c r="H38" s="837">
        <v>0</v>
      </c>
      <c r="I38" s="849">
        <v>1</v>
      </c>
      <c r="J38" s="849">
        <v>10.34</v>
      </c>
      <c r="K38" s="837">
        <v>1</v>
      </c>
      <c r="L38" s="849">
        <v>1</v>
      </c>
      <c r="M38" s="850">
        <v>10.34</v>
      </c>
    </row>
    <row r="39" spans="1:13" ht="14.4" customHeight="1" x14ac:dyDescent="0.3">
      <c r="A39" s="831" t="s">
        <v>1938</v>
      </c>
      <c r="B39" s="832" t="s">
        <v>1639</v>
      </c>
      <c r="C39" s="832" t="s">
        <v>1643</v>
      </c>
      <c r="D39" s="832" t="s">
        <v>1641</v>
      </c>
      <c r="E39" s="832" t="s">
        <v>1644</v>
      </c>
      <c r="F39" s="849"/>
      <c r="G39" s="849"/>
      <c r="H39" s="837">
        <v>0</v>
      </c>
      <c r="I39" s="849">
        <v>1</v>
      </c>
      <c r="J39" s="849">
        <v>15.9</v>
      </c>
      <c r="K39" s="837">
        <v>1</v>
      </c>
      <c r="L39" s="849">
        <v>1</v>
      </c>
      <c r="M39" s="850">
        <v>15.9</v>
      </c>
    </row>
    <row r="40" spans="1:13" ht="14.4" customHeight="1" x14ac:dyDescent="0.3">
      <c r="A40" s="831" t="s">
        <v>1938</v>
      </c>
      <c r="B40" s="832" t="s">
        <v>1639</v>
      </c>
      <c r="C40" s="832" t="s">
        <v>1645</v>
      </c>
      <c r="D40" s="832" t="s">
        <v>1641</v>
      </c>
      <c r="E40" s="832" t="s">
        <v>1627</v>
      </c>
      <c r="F40" s="849"/>
      <c r="G40" s="849"/>
      <c r="H40" s="837">
        <v>0</v>
      </c>
      <c r="I40" s="849">
        <v>1</v>
      </c>
      <c r="J40" s="849">
        <v>47.7</v>
      </c>
      <c r="K40" s="837">
        <v>1</v>
      </c>
      <c r="L40" s="849">
        <v>1</v>
      </c>
      <c r="M40" s="850">
        <v>47.7</v>
      </c>
    </row>
    <row r="41" spans="1:13" ht="14.4" customHeight="1" x14ac:dyDescent="0.3">
      <c r="A41" s="831" t="s">
        <v>1938</v>
      </c>
      <c r="B41" s="832" t="s">
        <v>1639</v>
      </c>
      <c r="C41" s="832" t="s">
        <v>2657</v>
      </c>
      <c r="D41" s="832" t="s">
        <v>1641</v>
      </c>
      <c r="E41" s="832" t="s">
        <v>1540</v>
      </c>
      <c r="F41" s="849"/>
      <c r="G41" s="849"/>
      <c r="H41" s="837">
        <v>0</v>
      </c>
      <c r="I41" s="849">
        <v>1</v>
      </c>
      <c r="J41" s="849">
        <v>158.99</v>
      </c>
      <c r="K41" s="837">
        <v>1</v>
      </c>
      <c r="L41" s="849">
        <v>1</v>
      </c>
      <c r="M41" s="850">
        <v>158.99</v>
      </c>
    </row>
    <row r="42" spans="1:13" ht="14.4" customHeight="1" x14ac:dyDescent="0.3">
      <c r="A42" s="831" t="s">
        <v>1938</v>
      </c>
      <c r="B42" s="832" t="s">
        <v>1646</v>
      </c>
      <c r="C42" s="832" t="s">
        <v>1853</v>
      </c>
      <c r="D42" s="832" t="s">
        <v>1648</v>
      </c>
      <c r="E42" s="832" t="s">
        <v>1854</v>
      </c>
      <c r="F42" s="849"/>
      <c r="G42" s="849"/>
      <c r="H42" s="837">
        <v>0</v>
      </c>
      <c r="I42" s="849">
        <v>1</v>
      </c>
      <c r="J42" s="849">
        <v>72.88</v>
      </c>
      <c r="K42" s="837">
        <v>1</v>
      </c>
      <c r="L42" s="849">
        <v>1</v>
      </c>
      <c r="M42" s="850">
        <v>72.88</v>
      </c>
    </row>
    <row r="43" spans="1:13" ht="14.4" customHeight="1" x14ac:dyDescent="0.3">
      <c r="A43" s="831" t="s">
        <v>1938</v>
      </c>
      <c r="B43" s="832" t="s">
        <v>1646</v>
      </c>
      <c r="C43" s="832" t="s">
        <v>1650</v>
      </c>
      <c r="D43" s="832" t="s">
        <v>1648</v>
      </c>
      <c r="E43" s="832" t="s">
        <v>1651</v>
      </c>
      <c r="F43" s="849"/>
      <c r="G43" s="849"/>
      <c r="H43" s="837">
        <v>0</v>
      </c>
      <c r="I43" s="849">
        <v>2</v>
      </c>
      <c r="J43" s="849">
        <v>291.45999999999998</v>
      </c>
      <c r="K43" s="837">
        <v>1</v>
      </c>
      <c r="L43" s="849">
        <v>2</v>
      </c>
      <c r="M43" s="850">
        <v>291.45999999999998</v>
      </c>
    </row>
    <row r="44" spans="1:13" ht="14.4" customHeight="1" x14ac:dyDescent="0.3">
      <c r="A44" s="831" t="s">
        <v>1938</v>
      </c>
      <c r="B44" s="832" t="s">
        <v>1646</v>
      </c>
      <c r="C44" s="832" t="s">
        <v>1652</v>
      </c>
      <c r="D44" s="832" t="s">
        <v>1648</v>
      </c>
      <c r="E44" s="832" t="s">
        <v>1653</v>
      </c>
      <c r="F44" s="849"/>
      <c r="G44" s="849"/>
      <c r="H44" s="837">
        <v>0</v>
      </c>
      <c r="I44" s="849">
        <v>1</v>
      </c>
      <c r="J44" s="849">
        <v>437.23</v>
      </c>
      <c r="K44" s="837">
        <v>1</v>
      </c>
      <c r="L44" s="849">
        <v>1</v>
      </c>
      <c r="M44" s="850">
        <v>437.23</v>
      </c>
    </row>
    <row r="45" spans="1:13" ht="14.4" customHeight="1" x14ac:dyDescent="0.3">
      <c r="A45" s="831" t="s">
        <v>1938</v>
      </c>
      <c r="B45" s="832" t="s">
        <v>3026</v>
      </c>
      <c r="C45" s="832" t="s">
        <v>2962</v>
      </c>
      <c r="D45" s="832" t="s">
        <v>2963</v>
      </c>
      <c r="E45" s="832" t="s">
        <v>2964</v>
      </c>
      <c r="F45" s="849">
        <v>1</v>
      </c>
      <c r="G45" s="849">
        <v>135.68</v>
      </c>
      <c r="H45" s="837">
        <v>1</v>
      </c>
      <c r="I45" s="849"/>
      <c r="J45" s="849"/>
      <c r="K45" s="837">
        <v>0</v>
      </c>
      <c r="L45" s="849">
        <v>1</v>
      </c>
      <c r="M45" s="850">
        <v>135.68</v>
      </c>
    </row>
    <row r="46" spans="1:13" ht="14.4" customHeight="1" x14ac:dyDescent="0.3">
      <c r="A46" s="831" t="s">
        <v>1938</v>
      </c>
      <c r="B46" s="832" t="s">
        <v>1660</v>
      </c>
      <c r="C46" s="832" t="s">
        <v>2951</v>
      </c>
      <c r="D46" s="832" t="s">
        <v>2952</v>
      </c>
      <c r="E46" s="832" t="s">
        <v>2953</v>
      </c>
      <c r="F46" s="849">
        <v>1</v>
      </c>
      <c r="G46" s="849">
        <v>36.909999999999997</v>
      </c>
      <c r="H46" s="837">
        <v>1</v>
      </c>
      <c r="I46" s="849"/>
      <c r="J46" s="849"/>
      <c r="K46" s="837">
        <v>0</v>
      </c>
      <c r="L46" s="849">
        <v>1</v>
      </c>
      <c r="M46" s="850">
        <v>36.909999999999997</v>
      </c>
    </row>
    <row r="47" spans="1:13" ht="14.4" customHeight="1" x14ac:dyDescent="0.3">
      <c r="A47" s="831" t="s">
        <v>1938</v>
      </c>
      <c r="B47" s="832" t="s">
        <v>1667</v>
      </c>
      <c r="C47" s="832" t="s">
        <v>2873</v>
      </c>
      <c r="D47" s="832" t="s">
        <v>2702</v>
      </c>
      <c r="E47" s="832" t="s">
        <v>2458</v>
      </c>
      <c r="F47" s="849">
        <v>1</v>
      </c>
      <c r="G47" s="849">
        <v>73.83</v>
      </c>
      <c r="H47" s="837">
        <v>1</v>
      </c>
      <c r="I47" s="849"/>
      <c r="J47" s="849"/>
      <c r="K47" s="837">
        <v>0</v>
      </c>
      <c r="L47" s="849">
        <v>1</v>
      </c>
      <c r="M47" s="850">
        <v>73.83</v>
      </c>
    </row>
    <row r="48" spans="1:13" ht="14.4" customHeight="1" x14ac:dyDescent="0.3">
      <c r="A48" s="831" t="s">
        <v>1938</v>
      </c>
      <c r="B48" s="832" t="s">
        <v>1675</v>
      </c>
      <c r="C48" s="832" t="s">
        <v>1676</v>
      </c>
      <c r="D48" s="832" t="s">
        <v>1677</v>
      </c>
      <c r="E48" s="832" t="s">
        <v>1678</v>
      </c>
      <c r="F48" s="849"/>
      <c r="G48" s="849"/>
      <c r="H48" s="837">
        <v>0</v>
      </c>
      <c r="I48" s="849">
        <v>9</v>
      </c>
      <c r="J48" s="849">
        <v>2507.67</v>
      </c>
      <c r="K48" s="837">
        <v>1</v>
      </c>
      <c r="L48" s="849">
        <v>9</v>
      </c>
      <c r="M48" s="850">
        <v>2507.67</v>
      </c>
    </row>
    <row r="49" spans="1:13" ht="14.4" customHeight="1" x14ac:dyDescent="0.3">
      <c r="A49" s="831" t="s">
        <v>1938</v>
      </c>
      <c r="B49" s="832" t="s">
        <v>1675</v>
      </c>
      <c r="C49" s="832" t="s">
        <v>1679</v>
      </c>
      <c r="D49" s="832" t="s">
        <v>1680</v>
      </c>
      <c r="E49" s="832" t="s">
        <v>1681</v>
      </c>
      <c r="F49" s="849"/>
      <c r="G49" s="849"/>
      <c r="H49" s="837">
        <v>0</v>
      </c>
      <c r="I49" s="849">
        <v>1</v>
      </c>
      <c r="J49" s="849">
        <v>430.05</v>
      </c>
      <c r="K49" s="837">
        <v>1</v>
      </c>
      <c r="L49" s="849">
        <v>1</v>
      </c>
      <c r="M49" s="850">
        <v>430.05</v>
      </c>
    </row>
    <row r="50" spans="1:13" ht="14.4" customHeight="1" x14ac:dyDescent="0.3">
      <c r="A50" s="831" t="s">
        <v>1938</v>
      </c>
      <c r="B50" s="832" t="s">
        <v>1675</v>
      </c>
      <c r="C50" s="832" t="s">
        <v>1955</v>
      </c>
      <c r="D50" s="832" t="s">
        <v>1677</v>
      </c>
      <c r="E50" s="832" t="s">
        <v>1687</v>
      </c>
      <c r="F50" s="849">
        <v>1</v>
      </c>
      <c r="G50" s="849">
        <v>117.71</v>
      </c>
      <c r="H50" s="837">
        <v>1</v>
      </c>
      <c r="I50" s="849"/>
      <c r="J50" s="849"/>
      <c r="K50" s="837">
        <v>0</v>
      </c>
      <c r="L50" s="849">
        <v>1</v>
      </c>
      <c r="M50" s="850">
        <v>117.71</v>
      </c>
    </row>
    <row r="51" spans="1:13" ht="14.4" customHeight="1" x14ac:dyDescent="0.3">
      <c r="A51" s="831" t="s">
        <v>1938</v>
      </c>
      <c r="B51" s="832" t="s">
        <v>1675</v>
      </c>
      <c r="C51" s="832" t="s">
        <v>2107</v>
      </c>
      <c r="D51" s="832" t="s">
        <v>1677</v>
      </c>
      <c r="E51" s="832" t="s">
        <v>1689</v>
      </c>
      <c r="F51" s="849">
        <v>1</v>
      </c>
      <c r="G51" s="849">
        <v>392.41</v>
      </c>
      <c r="H51" s="837">
        <v>1</v>
      </c>
      <c r="I51" s="849"/>
      <c r="J51" s="849"/>
      <c r="K51" s="837">
        <v>0</v>
      </c>
      <c r="L51" s="849">
        <v>1</v>
      </c>
      <c r="M51" s="850">
        <v>392.41</v>
      </c>
    </row>
    <row r="52" spans="1:13" ht="14.4" customHeight="1" x14ac:dyDescent="0.3">
      <c r="A52" s="831" t="s">
        <v>1938</v>
      </c>
      <c r="B52" s="832" t="s">
        <v>1675</v>
      </c>
      <c r="C52" s="832" t="s">
        <v>1999</v>
      </c>
      <c r="D52" s="832" t="s">
        <v>1677</v>
      </c>
      <c r="E52" s="832" t="s">
        <v>1691</v>
      </c>
      <c r="F52" s="849">
        <v>2</v>
      </c>
      <c r="G52" s="849">
        <v>362.22</v>
      </c>
      <c r="H52" s="837">
        <v>1</v>
      </c>
      <c r="I52" s="849"/>
      <c r="J52" s="849"/>
      <c r="K52" s="837">
        <v>0</v>
      </c>
      <c r="L52" s="849">
        <v>2</v>
      </c>
      <c r="M52" s="850">
        <v>362.22</v>
      </c>
    </row>
    <row r="53" spans="1:13" ht="14.4" customHeight="1" x14ac:dyDescent="0.3">
      <c r="A53" s="831" t="s">
        <v>1938</v>
      </c>
      <c r="B53" s="832" t="s">
        <v>1675</v>
      </c>
      <c r="C53" s="832" t="s">
        <v>2514</v>
      </c>
      <c r="D53" s="832" t="s">
        <v>1677</v>
      </c>
      <c r="E53" s="832" t="s">
        <v>2134</v>
      </c>
      <c r="F53" s="849">
        <v>1</v>
      </c>
      <c r="G53" s="849">
        <v>603.72</v>
      </c>
      <c r="H53" s="837">
        <v>1</v>
      </c>
      <c r="I53" s="849"/>
      <c r="J53" s="849"/>
      <c r="K53" s="837">
        <v>0</v>
      </c>
      <c r="L53" s="849">
        <v>1</v>
      </c>
      <c r="M53" s="850">
        <v>603.72</v>
      </c>
    </row>
    <row r="54" spans="1:13" ht="14.4" customHeight="1" x14ac:dyDescent="0.3">
      <c r="A54" s="831" t="s">
        <v>1938</v>
      </c>
      <c r="B54" s="832" t="s">
        <v>1675</v>
      </c>
      <c r="C54" s="832" t="s">
        <v>2935</v>
      </c>
      <c r="D54" s="832" t="s">
        <v>2896</v>
      </c>
      <c r="E54" s="832" t="s">
        <v>1691</v>
      </c>
      <c r="F54" s="849">
        <v>1</v>
      </c>
      <c r="G54" s="849">
        <v>143.35</v>
      </c>
      <c r="H54" s="837">
        <v>1</v>
      </c>
      <c r="I54" s="849"/>
      <c r="J54" s="849"/>
      <c r="K54" s="837">
        <v>0</v>
      </c>
      <c r="L54" s="849">
        <v>1</v>
      </c>
      <c r="M54" s="850">
        <v>143.35</v>
      </c>
    </row>
    <row r="55" spans="1:13" ht="14.4" customHeight="1" x14ac:dyDescent="0.3">
      <c r="A55" s="831" t="s">
        <v>1938</v>
      </c>
      <c r="B55" s="832" t="s">
        <v>1684</v>
      </c>
      <c r="C55" s="832" t="s">
        <v>2971</v>
      </c>
      <c r="D55" s="832" t="s">
        <v>2045</v>
      </c>
      <c r="E55" s="832" t="s">
        <v>681</v>
      </c>
      <c r="F55" s="849">
        <v>1</v>
      </c>
      <c r="G55" s="849">
        <v>93.18</v>
      </c>
      <c r="H55" s="837">
        <v>1</v>
      </c>
      <c r="I55" s="849"/>
      <c r="J55" s="849"/>
      <c r="K55" s="837">
        <v>0</v>
      </c>
      <c r="L55" s="849">
        <v>1</v>
      </c>
      <c r="M55" s="850">
        <v>93.18</v>
      </c>
    </row>
    <row r="56" spans="1:13" ht="14.4" customHeight="1" x14ac:dyDescent="0.3">
      <c r="A56" s="831" t="s">
        <v>1938</v>
      </c>
      <c r="B56" s="832" t="s">
        <v>1684</v>
      </c>
      <c r="C56" s="832" t="s">
        <v>2437</v>
      </c>
      <c r="D56" s="832" t="s">
        <v>2045</v>
      </c>
      <c r="E56" s="832" t="s">
        <v>2131</v>
      </c>
      <c r="F56" s="849">
        <v>1</v>
      </c>
      <c r="G56" s="849">
        <v>430.05</v>
      </c>
      <c r="H56" s="837">
        <v>1</v>
      </c>
      <c r="I56" s="849"/>
      <c r="J56" s="849"/>
      <c r="K56" s="837">
        <v>0</v>
      </c>
      <c r="L56" s="849">
        <v>1</v>
      </c>
      <c r="M56" s="850">
        <v>430.05</v>
      </c>
    </row>
    <row r="57" spans="1:13" ht="14.4" customHeight="1" x14ac:dyDescent="0.3">
      <c r="A57" s="831" t="s">
        <v>1938</v>
      </c>
      <c r="B57" s="832" t="s">
        <v>1684</v>
      </c>
      <c r="C57" s="832" t="s">
        <v>2972</v>
      </c>
      <c r="D57" s="832" t="s">
        <v>2439</v>
      </c>
      <c r="E57" s="832" t="s">
        <v>2973</v>
      </c>
      <c r="F57" s="849">
        <v>1</v>
      </c>
      <c r="G57" s="849">
        <v>401.39</v>
      </c>
      <c r="H57" s="837">
        <v>1</v>
      </c>
      <c r="I57" s="849"/>
      <c r="J57" s="849"/>
      <c r="K57" s="837">
        <v>0</v>
      </c>
      <c r="L57" s="849">
        <v>1</v>
      </c>
      <c r="M57" s="850">
        <v>401.39</v>
      </c>
    </row>
    <row r="58" spans="1:13" ht="14.4" customHeight="1" x14ac:dyDescent="0.3">
      <c r="A58" s="831" t="s">
        <v>1938</v>
      </c>
      <c r="B58" s="832" t="s">
        <v>1684</v>
      </c>
      <c r="C58" s="832" t="s">
        <v>2974</v>
      </c>
      <c r="D58" s="832" t="s">
        <v>2975</v>
      </c>
      <c r="E58" s="832" t="s">
        <v>1687</v>
      </c>
      <c r="F58" s="849">
        <v>1</v>
      </c>
      <c r="G58" s="849">
        <v>143.35</v>
      </c>
      <c r="H58" s="837">
        <v>1</v>
      </c>
      <c r="I58" s="849"/>
      <c r="J58" s="849"/>
      <c r="K58" s="837">
        <v>0</v>
      </c>
      <c r="L58" s="849">
        <v>1</v>
      </c>
      <c r="M58" s="850">
        <v>143.35</v>
      </c>
    </row>
    <row r="59" spans="1:13" ht="14.4" customHeight="1" x14ac:dyDescent="0.3">
      <c r="A59" s="831" t="s">
        <v>1938</v>
      </c>
      <c r="B59" s="832" t="s">
        <v>1692</v>
      </c>
      <c r="C59" s="832" t="s">
        <v>2979</v>
      </c>
      <c r="D59" s="832" t="s">
        <v>2980</v>
      </c>
      <c r="E59" s="832" t="s">
        <v>2056</v>
      </c>
      <c r="F59" s="849">
        <v>1</v>
      </c>
      <c r="G59" s="849">
        <v>100.1</v>
      </c>
      <c r="H59" s="837">
        <v>1</v>
      </c>
      <c r="I59" s="849"/>
      <c r="J59" s="849"/>
      <c r="K59" s="837">
        <v>0</v>
      </c>
      <c r="L59" s="849">
        <v>1</v>
      </c>
      <c r="M59" s="850">
        <v>100.1</v>
      </c>
    </row>
    <row r="60" spans="1:13" ht="14.4" customHeight="1" x14ac:dyDescent="0.3">
      <c r="A60" s="831" t="s">
        <v>1938</v>
      </c>
      <c r="B60" s="832" t="s">
        <v>1698</v>
      </c>
      <c r="C60" s="832" t="s">
        <v>1861</v>
      </c>
      <c r="D60" s="832" t="s">
        <v>1703</v>
      </c>
      <c r="E60" s="832" t="s">
        <v>1862</v>
      </c>
      <c r="F60" s="849"/>
      <c r="G60" s="849"/>
      <c r="H60" s="837">
        <v>0</v>
      </c>
      <c r="I60" s="849">
        <v>1</v>
      </c>
      <c r="J60" s="849">
        <v>84.18</v>
      </c>
      <c r="K60" s="837">
        <v>1</v>
      </c>
      <c r="L60" s="849">
        <v>1</v>
      </c>
      <c r="M60" s="850">
        <v>84.18</v>
      </c>
    </row>
    <row r="61" spans="1:13" ht="14.4" customHeight="1" x14ac:dyDescent="0.3">
      <c r="A61" s="831" t="s">
        <v>1938</v>
      </c>
      <c r="B61" s="832" t="s">
        <v>1706</v>
      </c>
      <c r="C61" s="832" t="s">
        <v>1709</v>
      </c>
      <c r="D61" s="832" t="s">
        <v>1089</v>
      </c>
      <c r="E61" s="832" t="s">
        <v>1710</v>
      </c>
      <c r="F61" s="849"/>
      <c r="G61" s="849"/>
      <c r="H61" s="837">
        <v>0</v>
      </c>
      <c r="I61" s="849">
        <v>1</v>
      </c>
      <c r="J61" s="849">
        <v>154.36000000000001</v>
      </c>
      <c r="K61" s="837">
        <v>1</v>
      </c>
      <c r="L61" s="849">
        <v>1</v>
      </c>
      <c r="M61" s="850">
        <v>154.36000000000001</v>
      </c>
    </row>
    <row r="62" spans="1:13" ht="14.4" customHeight="1" x14ac:dyDescent="0.3">
      <c r="A62" s="831" t="s">
        <v>1938</v>
      </c>
      <c r="B62" s="832" t="s">
        <v>1706</v>
      </c>
      <c r="C62" s="832" t="s">
        <v>1707</v>
      </c>
      <c r="D62" s="832" t="s">
        <v>1089</v>
      </c>
      <c r="E62" s="832" t="s">
        <v>1708</v>
      </c>
      <c r="F62" s="849"/>
      <c r="G62" s="849"/>
      <c r="H62" s="837">
        <v>0</v>
      </c>
      <c r="I62" s="849">
        <v>1</v>
      </c>
      <c r="J62" s="849">
        <v>225.06</v>
      </c>
      <c r="K62" s="837">
        <v>1</v>
      </c>
      <c r="L62" s="849">
        <v>1</v>
      </c>
      <c r="M62" s="850">
        <v>225.06</v>
      </c>
    </row>
    <row r="63" spans="1:13" ht="14.4" customHeight="1" x14ac:dyDescent="0.3">
      <c r="A63" s="831" t="s">
        <v>1938</v>
      </c>
      <c r="B63" s="832" t="s">
        <v>1747</v>
      </c>
      <c r="C63" s="832" t="s">
        <v>1751</v>
      </c>
      <c r="D63" s="832" t="s">
        <v>1752</v>
      </c>
      <c r="E63" s="832" t="s">
        <v>1753</v>
      </c>
      <c r="F63" s="849"/>
      <c r="G63" s="849"/>
      <c r="H63" s="837">
        <v>0</v>
      </c>
      <c r="I63" s="849">
        <v>1</v>
      </c>
      <c r="J63" s="849">
        <v>3231.81</v>
      </c>
      <c r="K63" s="837">
        <v>1</v>
      </c>
      <c r="L63" s="849">
        <v>1</v>
      </c>
      <c r="M63" s="850">
        <v>3231.81</v>
      </c>
    </row>
    <row r="64" spans="1:13" ht="14.4" customHeight="1" x14ac:dyDescent="0.3">
      <c r="A64" s="831" t="s">
        <v>1938</v>
      </c>
      <c r="B64" s="832" t="s">
        <v>1754</v>
      </c>
      <c r="C64" s="832" t="s">
        <v>2933</v>
      </c>
      <c r="D64" s="832" t="s">
        <v>633</v>
      </c>
      <c r="E64" s="832" t="s">
        <v>2308</v>
      </c>
      <c r="F64" s="849"/>
      <c r="G64" s="849"/>
      <c r="H64" s="837">
        <v>0</v>
      </c>
      <c r="I64" s="849">
        <v>1</v>
      </c>
      <c r="J64" s="849">
        <v>21.76</v>
      </c>
      <c r="K64" s="837">
        <v>1</v>
      </c>
      <c r="L64" s="849">
        <v>1</v>
      </c>
      <c r="M64" s="850">
        <v>21.76</v>
      </c>
    </row>
    <row r="65" spans="1:13" ht="14.4" customHeight="1" x14ac:dyDescent="0.3">
      <c r="A65" s="831" t="s">
        <v>1938</v>
      </c>
      <c r="B65" s="832" t="s">
        <v>1789</v>
      </c>
      <c r="C65" s="832" t="s">
        <v>1790</v>
      </c>
      <c r="D65" s="832" t="s">
        <v>1791</v>
      </c>
      <c r="E65" s="832" t="s">
        <v>1792</v>
      </c>
      <c r="F65" s="849"/>
      <c r="G65" s="849"/>
      <c r="H65" s="837">
        <v>0</v>
      </c>
      <c r="I65" s="849">
        <v>1</v>
      </c>
      <c r="J65" s="849">
        <v>4.7</v>
      </c>
      <c r="K65" s="837">
        <v>1</v>
      </c>
      <c r="L65" s="849">
        <v>1</v>
      </c>
      <c r="M65" s="850">
        <v>4.7</v>
      </c>
    </row>
    <row r="66" spans="1:13" ht="14.4" customHeight="1" x14ac:dyDescent="0.3">
      <c r="A66" s="831" t="s">
        <v>1938</v>
      </c>
      <c r="B66" s="832" t="s">
        <v>1800</v>
      </c>
      <c r="C66" s="832" t="s">
        <v>1894</v>
      </c>
      <c r="D66" s="832" t="s">
        <v>1208</v>
      </c>
      <c r="E66" s="832" t="s">
        <v>681</v>
      </c>
      <c r="F66" s="849"/>
      <c r="G66" s="849"/>
      <c r="H66" s="837">
        <v>0</v>
      </c>
      <c r="I66" s="849">
        <v>1</v>
      </c>
      <c r="J66" s="849">
        <v>65.989999999999995</v>
      </c>
      <c r="K66" s="837">
        <v>1</v>
      </c>
      <c r="L66" s="849">
        <v>1</v>
      </c>
      <c r="M66" s="850">
        <v>65.989999999999995</v>
      </c>
    </row>
    <row r="67" spans="1:13" ht="14.4" customHeight="1" x14ac:dyDescent="0.3">
      <c r="A67" s="831" t="s">
        <v>1938</v>
      </c>
      <c r="B67" s="832" t="s">
        <v>1654</v>
      </c>
      <c r="C67" s="832" t="s">
        <v>1658</v>
      </c>
      <c r="D67" s="832" t="s">
        <v>1656</v>
      </c>
      <c r="E67" s="832" t="s">
        <v>1659</v>
      </c>
      <c r="F67" s="849"/>
      <c r="G67" s="849"/>
      <c r="H67" s="837">
        <v>0</v>
      </c>
      <c r="I67" s="849">
        <v>1</v>
      </c>
      <c r="J67" s="849">
        <v>218.32</v>
      </c>
      <c r="K67" s="837">
        <v>1</v>
      </c>
      <c r="L67" s="849">
        <v>1</v>
      </c>
      <c r="M67" s="850">
        <v>218.32</v>
      </c>
    </row>
    <row r="68" spans="1:13" ht="14.4" customHeight="1" x14ac:dyDescent="0.3">
      <c r="A68" s="831" t="s">
        <v>1938</v>
      </c>
      <c r="B68" s="832" t="s">
        <v>1767</v>
      </c>
      <c r="C68" s="832" t="s">
        <v>2990</v>
      </c>
      <c r="D68" s="832" t="s">
        <v>2758</v>
      </c>
      <c r="E68" s="832" t="s">
        <v>2991</v>
      </c>
      <c r="F68" s="849">
        <v>2</v>
      </c>
      <c r="G68" s="849">
        <v>100.64</v>
      </c>
      <c r="H68" s="837">
        <v>1</v>
      </c>
      <c r="I68" s="849"/>
      <c r="J68" s="849"/>
      <c r="K68" s="837">
        <v>0</v>
      </c>
      <c r="L68" s="849">
        <v>2</v>
      </c>
      <c r="M68" s="850">
        <v>100.64</v>
      </c>
    </row>
    <row r="69" spans="1:13" ht="14.4" customHeight="1" x14ac:dyDescent="0.3">
      <c r="A69" s="831" t="s">
        <v>1939</v>
      </c>
      <c r="B69" s="832" t="s">
        <v>1593</v>
      </c>
      <c r="C69" s="832" t="s">
        <v>1596</v>
      </c>
      <c r="D69" s="832" t="s">
        <v>1597</v>
      </c>
      <c r="E69" s="832" t="s">
        <v>1598</v>
      </c>
      <c r="F69" s="849"/>
      <c r="G69" s="849"/>
      <c r="H69" s="837">
        <v>0</v>
      </c>
      <c r="I69" s="849">
        <v>1</v>
      </c>
      <c r="J69" s="849">
        <v>38.04</v>
      </c>
      <c r="K69" s="837">
        <v>1</v>
      </c>
      <c r="L69" s="849">
        <v>1</v>
      </c>
      <c r="M69" s="850">
        <v>38.04</v>
      </c>
    </row>
    <row r="70" spans="1:13" ht="14.4" customHeight="1" x14ac:dyDescent="0.3">
      <c r="A70" s="831" t="s">
        <v>1939</v>
      </c>
      <c r="B70" s="832" t="s">
        <v>3027</v>
      </c>
      <c r="C70" s="832" t="s">
        <v>2120</v>
      </c>
      <c r="D70" s="832" t="s">
        <v>2121</v>
      </c>
      <c r="E70" s="832" t="s">
        <v>2122</v>
      </c>
      <c r="F70" s="849"/>
      <c r="G70" s="849"/>
      <c r="H70" s="837">
        <v>0</v>
      </c>
      <c r="I70" s="849">
        <v>1</v>
      </c>
      <c r="J70" s="849">
        <v>141.09</v>
      </c>
      <c r="K70" s="837">
        <v>1</v>
      </c>
      <c r="L70" s="849">
        <v>1</v>
      </c>
      <c r="M70" s="850">
        <v>141.09</v>
      </c>
    </row>
    <row r="71" spans="1:13" ht="14.4" customHeight="1" x14ac:dyDescent="0.3">
      <c r="A71" s="831" t="s">
        <v>1940</v>
      </c>
      <c r="B71" s="832" t="s">
        <v>1535</v>
      </c>
      <c r="C71" s="832" t="s">
        <v>1536</v>
      </c>
      <c r="D71" s="832" t="s">
        <v>1537</v>
      </c>
      <c r="E71" s="832" t="s">
        <v>1538</v>
      </c>
      <c r="F71" s="849"/>
      <c r="G71" s="849"/>
      <c r="H71" s="837">
        <v>0</v>
      </c>
      <c r="I71" s="849">
        <v>1</v>
      </c>
      <c r="J71" s="849">
        <v>120.61</v>
      </c>
      <c r="K71" s="837">
        <v>1</v>
      </c>
      <c r="L71" s="849">
        <v>1</v>
      </c>
      <c r="M71" s="850">
        <v>120.61</v>
      </c>
    </row>
    <row r="72" spans="1:13" ht="14.4" customHeight="1" x14ac:dyDescent="0.3">
      <c r="A72" s="831" t="s">
        <v>1940</v>
      </c>
      <c r="B72" s="832" t="s">
        <v>1535</v>
      </c>
      <c r="C72" s="832" t="s">
        <v>1539</v>
      </c>
      <c r="D72" s="832" t="s">
        <v>1537</v>
      </c>
      <c r="E72" s="832" t="s">
        <v>1540</v>
      </c>
      <c r="F72" s="849">
        <v>1</v>
      </c>
      <c r="G72" s="849">
        <v>184.74</v>
      </c>
      <c r="H72" s="837">
        <v>1</v>
      </c>
      <c r="I72" s="849"/>
      <c r="J72" s="849"/>
      <c r="K72" s="837">
        <v>0</v>
      </c>
      <c r="L72" s="849">
        <v>1</v>
      </c>
      <c r="M72" s="850">
        <v>184.74</v>
      </c>
    </row>
    <row r="73" spans="1:13" ht="14.4" customHeight="1" x14ac:dyDescent="0.3">
      <c r="A73" s="831" t="s">
        <v>1940</v>
      </c>
      <c r="B73" s="832" t="s">
        <v>1556</v>
      </c>
      <c r="C73" s="832" t="s">
        <v>1557</v>
      </c>
      <c r="D73" s="832" t="s">
        <v>1558</v>
      </c>
      <c r="E73" s="832" t="s">
        <v>1559</v>
      </c>
      <c r="F73" s="849"/>
      <c r="G73" s="849"/>
      <c r="H73" s="837">
        <v>0</v>
      </c>
      <c r="I73" s="849">
        <v>1</v>
      </c>
      <c r="J73" s="849">
        <v>93.43</v>
      </c>
      <c r="K73" s="837">
        <v>1</v>
      </c>
      <c r="L73" s="849">
        <v>1</v>
      </c>
      <c r="M73" s="850">
        <v>93.43</v>
      </c>
    </row>
    <row r="74" spans="1:13" ht="14.4" customHeight="1" x14ac:dyDescent="0.3">
      <c r="A74" s="831" t="s">
        <v>1940</v>
      </c>
      <c r="B74" s="832" t="s">
        <v>1568</v>
      </c>
      <c r="C74" s="832" t="s">
        <v>1571</v>
      </c>
      <c r="D74" s="832" t="s">
        <v>721</v>
      </c>
      <c r="E74" s="832" t="s">
        <v>1572</v>
      </c>
      <c r="F74" s="849"/>
      <c r="G74" s="849"/>
      <c r="H74" s="837">
        <v>0</v>
      </c>
      <c r="I74" s="849">
        <v>1</v>
      </c>
      <c r="J74" s="849">
        <v>72</v>
      </c>
      <c r="K74" s="837">
        <v>1</v>
      </c>
      <c r="L74" s="849">
        <v>1</v>
      </c>
      <c r="M74" s="850">
        <v>72</v>
      </c>
    </row>
    <row r="75" spans="1:13" ht="14.4" customHeight="1" x14ac:dyDescent="0.3">
      <c r="A75" s="831" t="s">
        <v>1940</v>
      </c>
      <c r="B75" s="832" t="s">
        <v>1612</v>
      </c>
      <c r="C75" s="832" t="s">
        <v>1957</v>
      </c>
      <c r="D75" s="832" t="s">
        <v>1958</v>
      </c>
      <c r="E75" s="832" t="s">
        <v>1959</v>
      </c>
      <c r="F75" s="849">
        <v>2</v>
      </c>
      <c r="G75" s="849">
        <v>210.64</v>
      </c>
      <c r="H75" s="837">
        <v>1</v>
      </c>
      <c r="I75" s="849"/>
      <c r="J75" s="849"/>
      <c r="K75" s="837">
        <v>0</v>
      </c>
      <c r="L75" s="849">
        <v>2</v>
      </c>
      <c r="M75" s="850">
        <v>210.64</v>
      </c>
    </row>
    <row r="76" spans="1:13" ht="14.4" customHeight="1" x14ac:dyDescent="0.3">
      <c r="A76" s="831" t="s">
        <v>1940</v>
      </c>
      <c r="B76" s="832" t="s">
        <v>1612</v>
      </c>
      <c r="C76" s="832" t="s">
        <v>1960</v>
      </c>
      <c r="D76" s="832" t="s">
        <v>1961</v>
      </c>
      <c r="E76" s="832" t="s">
        <v>681</v>
      </c>
      <c r="F76" s="849">
        <v>1</v>
      </c>
      <c r="G76" s="849">
        <v>70.23</v>
      </c>
      <c r="H76" s="837">
        <v>1</v>
      </c>
      <c r="I76" s="849"/>
      <c r="J76" s="849"/>
      <c r="K76" s="837">
        <v>0</v>
      </c>
      <c r="L76" s="849">
        <v>1</v>
      </c>
      <c r="M76" s="850">
        <v>70.23</v>
      </c>
    </row>
    <row r="77" spans="1:13" ht="14.4" customHeight="1" x14ac:dyDescent="0.3">
      <c r="A77" s="831" t="s">
        <v>1940</v>
      </c>
      <c r="B77" s="832" t="s">
        <v>3024</v>
      </c>
      <c r="C77" s="832" t="s">
        <v>1972</v>
      </c>
      <c r="D77" s="832" t="s">
        <v>1973</v>
      </c>
      <c r="E77" s="832" t="s">
        <v>1974</v>
      </c>
      <c r="F77" s="849">
        <v>1</v>
      </c>
      <c r="G77" s="849">
        <v>105.29</v>
      </c>
      <c r="H77" s="837">
        <v>1</v>
      </c>
      <c r="I77" s="849"/>
      <c r="J77" s="849"/>
      <c r="K77" s="837">
        <v>0</v>
      </c>
      <c r="L77" s="849">
        <v>1</v>
      </c>
      <c r="M77" s="850">
        <v>105.29</v>
      </c>
    </row>
    <row r="78" spans="1:13" ht="14.4" customHeight="1" x14ac:dyDescent="0.3">
      <c r="A78" s="831" t="s">
        <v>1940</v>
      </c>
      <c r="B78" s="832" t="s">
        <v>1675</v>
      </c>
      <c r="C78" s="832" t="s">
        <v>1676</v>
      </c>
      <c r="D78" s="832" t="s">
        <v>1677</v>
      </c>
      <c r="E78" s="832" t="s">
        <v>1678</v>
      </c>
      <c r="F78" s="849"/>
      <c r="G78" s="849"/>
      <c r="H78" s="837">
        <v>0</v>
      </c>
      <c r="I78" s="849">
        <v>1</v>
      </c>
      <c r="J78" s="849">
        <v>278.63</v>
      </c>
      <c r="K78" s="837">
        <v>1</v>
      </c>
      <c r="L78" s="849">
        <v>1</v>
      </c>
      <c r="M78" s="850">
        <v>278.63</v>
      </c>
    </row>
    <row r="79" spans="1:13" ht="14.4" customHeight="1" x14ac:dyDescent="0.3">
      <c r="A79" s="831" t="s">
        <v>1940</v>
      </c>
      <c r="B79" s="832" t="s">
        <v>1675</v>
      </c>
      <c r="C79" s="832" t="s">
        <v>1955</v>
      </c>
      <c r="D79" s="832" t="s">
        <v>1677</v>
      </c>
      <c r="E79" s="832" t="s">
        <v>1687</v>
      </c>
      <c r="F79" s="849">
        <v>1</v>
      </c>
      <c r="G79" s="849">
        <v>117.71</v>
      </c>
      <c r="H79" s="837">
        <v>1</v>
      </c>
      <c r="I79" s="849"/>
      <c r="J79" s="849"/>
      <c r="K79" s="837">
        <v>0</v>
      </c>
      <c r="L79" s="849">
        <v>1</v>
      </c>
      <c r="M79" s="850">
        <v>117.71</v>
      </c>
    </row>
    <row r="80" spans="1:13" ht="14.4" customHeight="1" x14ac:dyDescent="0.3">
      <c r="A80" s="831" t="s">
        <v>1940</v>
      </c>
      <c r="B80" s="832" t="s">
        <v>1562</v>
      </c>
      <c r="C80" s="832" t="s">
        <v>1976</v>
      </c>
      <c r="D80" s="832" t="s">
        <v>1564</v>
      </c>
      <c r="E80" s="832" t="s">
        <v>1977</v>
      </c>
      <c r="F80" s="849"/>
      <c r="G80" s="849"/>
      <c r="H80" s="837">
        <v>0</v>
      </c>
      <c r="I80" s="849">
        <v>1</v>
      </c>
      <c r="J80" s="849">
        <v>515</v>
      </c>
      <c r="K80" s="837">
        <v>1</v>
      </c>
      <c r="L80" s="849">
        <v>1</v>
      </c>
      <c r="M80" s="850">
        <v>515</v>
      </c>
    </row>
    <row r="81" spans="1:13" ht="14.4" customHeight="1" x14ac:dyDescent="0.3">
      <c r="A81" s="831" t="s">
        <v>1941</v>
      </c>
      <c r="B81" s="832" t="s">
        <v>1512</v>
      </c>
      <c r="C81" s="832" t="s">
        <v>2031</v>
      </c>
      <c r="D81" s="832" t="s">
        <v>1516</v>
      </c>
      <c r="E81" s="832" t="s">
        <v>1517</v>
      </c>
      <c r="F81" s="849"/>
      <c r="G81" s="849"/>
      <c r="H81" s="837">
        <v>0</v>
      </c>
      <c r="I81" s="849">
        <v>1</v>
      </c>
      <c r="J81" s="849">
        <v>16.12</v>
      </c>
      <c r="K81" s="837">
        <v>1</v>
      </c>
      <c r="L81" s="849">
        <v>1</v>
      </c>
      <c r="M81" s="850">
        <v>16.12</v>
      </c>
    </row>
    <row r="82" spans="1:13" ht="14.4" customHeight="1" x14ac:dyDescent="0.3">
      <c r="A82" s="831" t="s">
        <v>1941</v>
      </c>
      <c r="B82" s="832" t="s">
        <v>1512</v>
      </c>
      <c r="C82" s="832" t="s">
        <v>2032</v>
      </c>
      <c r="D82" s="832" t="s">
        <v>1516</v>
      </c>
      <c r="E82" s="832" t="s">
        <v>2033</v>
      </c>
      <c r="F82" s="849"/>
      <c r="G82" s="849"/>
      <c r="H82" s="837">
        <v>0</v>
      </c>
      <c r="I82" s="849">
        <v>1</v>
      </c>
      <c r="J82" s="849">
        <v>32.25</v>
      </c>
      <c r="K82" s="837">
        <v>1</v>
      </c>
      <c r="L82" s="849">
        <v>1</v>
      </c>
      <c r="M82" s="850">
        <v>32.25</v>
      </c>
    </row>
    <row r="83" spans="1:13" ht="14.4" customHeight="1" x14ac:dyDescent="0.3">
      <c r="A83" s="831" t="s">
        <v>1941</v>
      </c>
      <c r="B83" s="832" t="s">
        <v>1512</v>
      </c>
      <c r="C83" s="832" t="s">
        <v>2224</v>
      </c>
      <c r="D83" s="832" t="s">
        <v>1516</v>
      </c>
      <c r="E83" s="832" t="s">
        <v>2033</v>
      </c>
      <c r="F83" s="849"/>
      <c r="G83" s="849"/>
      <c r="H83" s="837">
        <v>0</v>
      </c>
      <c r="I83" s="849">
        <v>1</v>
      </c>
      <c r="J83" s="849">
        <v>32.25</v>
      </c>
      <c r="K83" s="837">
        <v>1</v>
      </c>
      <c r="L83" s="849">
        <v>1</v>
      </c>
      <c r="M83" s="850">
        <v>32.25</v>
      </c>
    </row>
    <row r="84" spans="1:13" ht="14.4" customHeight="1" x14ac:dyDescent="0.3">
      <c r="A84" s="831" t="s">
        <v>1941</v>
      </c>
      <c r="B84" s="832" t="s">
        <v>1535</v>
      </c>
      <c r="C84" s="832" t="s">
        <v>2090</v>
      </c>
      <c r="D84" s="832" t="s">
        <v>2091</v>
      </c>
      <c r="E84" s="832" t="s">
        <v>2092</v>
      </c>
      <c r="F84" s="849"/>
      <c r="G84" s="849"/>
      <c r="H84" s="837">
        <v>0</v>
      </c>
      <c r="I84" s="849">
        <v>3</v>
      </c>
      <c r="J84" s="849">
        <v>554.22</v>
      </c>
      <c r="K84" s="837">
        <v>1</v>
      </c>
      <c r="L84" s="849">
        <v>3</v>
      </c>
      <c r="M84" s="850">
        <v>554.22</v>
      </c>
    </row>
    <row r="85" spans="1:13" ht="14.4" customHeight="1" x14ac:dyDescent="0.3">
      <c r="A85" s="831" t="s">
        <v>1941</v>
      </c>
      <c r="B85" s="832" t="s">
        <v>1535</v>
      </c>
      <c r="C85" s="832" t="s">
        <v>1536</v>
      </c>
      <c r="D85" s="832" t="s">
        <v>1537</v>
      </c>
      <c r="E85" s="832" t="s">
        <v>1538</v>
      </c>
      <c r="F85" s="849"/>
      <c r="G85" s="849"/>
      <c r="H85" s="837">
        <v>0</v>
      </c>
      <c r="I85" s="849">
        <v>2</v>
      </c>
      <c r="J85" s="849">
        <v>241.22</v>
      </c>
      <c r="K85" s="837">
        <v>1</v>
      </c>
      <c r="L85" s="849">
        <v>2</v>
      </c>
      <c r="M85" s="850">
        <v>241.22</v>
      </c>
    </row>
    <row r="86" spans="1:13" ht="14.4" customHeight="1" x14ac:dyDescent="0.3">
      <c r="A86" s="831" t="s">
        <v>1941</v>
      </c>
      <c r="B86" s="832" t="s">
        <v>1541</v>
      </c>
      <c r="C86" s="832" t="s">
        <v>2201</v>
      </c>
      <c r="D86" s="832" t="s">
        <v>808</v>
      </c>
      <c r="E86" s="832" t="s">
        <v>1553</v>
      </c>
      <c r="F86" s="849"/>
      <c r="G86" s="849"/>
      <c r="H86" s="837">
        <v>0</v>
      </c>
      <c r="I86" s="849">
        <v>1</v>
      </c>
      <c r="J86" s="849">
        <v>1154.68</v>
      </c>
      <c r="K86" s="837">
        <v>1</v>
      </c>
      <c r="L86" s="849">
        <v>1</v>
      </c>
      <c r="M86" s="850">
        <v>1154.68</v>
      </c>
    </row>
    <row r="87" spans="1:13" ht="14.4" customHeight="1" x14ac:dyDescent="0.3">
      <c r="A87" s="831" t="s">
        <v>1941</v>
      </c>
      <c r="B87" s="832" t="s">
        <v>1541</v>
      </c>
      <c r="C87" s="832" t="s">
        <v>2081</v>
      </c>
      <c r="D87" s="832" t="s">
        <v>814</v>
      </c>
      <c r="E87" s="832" t="s">
        <v>1543</v>
      </c>
      <c r="F87" s="849"/>
      <c r="G87" s="849"/>
      <c r="H87" s="837">
        <v>0</v>
      </c>
      <c r="I87" s="849">
        <v>2</v>
      </c>
      <c r="J87" s="849">
        <v>3694.98</v>
      </c>
      <c r="K87" s="837">
        <v>1</v>
      </c>
      <c r="L87" s="849">
        <v>2</v>
      </c>
      <c r="M87" s="850">
        <v>3694.98</v>
      </c>
    </row>
    <row r="88" spans="1:13" ht="14.4" customHeight="1" x14ac:dyDescent="0.3">
      <c r="A88" s="831" t="s">
        <v>1941</v>
      </c>
      <c r="B88" s="832" t="s">
        <v>1556</v>
      </c>
      <c r="C88" s="832" t="s">
        <v>1557</v>
      </c>
      <c r="D88" s="832" t="s">
        <v>1558</v>
      </c>
      <c r="E88" s="832" t="s">
        <v>1559</v>
      </c>
      <c r="F88" s="849"/>
      <c r="G88" s="849"/>
      <c r="H88" s="837">
        <v>0</v>
      </c>
      <c r="I88" s="849">
        <v>5</v>
      </c>
      <c r="J88" s="849">
        <v>467.15000000000003</v>
      </c>
      <c r="K88" s="837">
        <v>1</v>
      </c>
      <c r="L88" s="849">
        <v>5</v>
      </c>
      <c r="M88" s="850">
        <v>467.15000000000003</v>
      </c>
    </row>
    <row r="89" spans="1:13" ht="14.4" customHeight="1" x14ac:dyDescent="0.3">
      <c r="A89" s="831" t="s">
        <v>1941</v>
      </c>
      <c r="B89" s="832" t="s">
        <v>1568</v>
      </c>
      <c r="C89" s="832" t="s">
        <v>1571</v>
      </c>
      <c r="D89" s="832" t="s">
        <v>721</v>
      </c>
      <c r="E89" s="832" t="s">
        <v>1572</v>
      </c>
      <c r="F89" s="849"/>
      <c r="G89" s="849"/>
      <c r="H89" s="837">
        <v>0</v>
      </c>
      <c r="I89" s="849">
        <v>5</v>
      </c>
      <c r="J89" s="849">
        <v>360</v>
      </c>
      <c r="K89" s="837">
        <v>1</v>
      </c>
      <c r="L89" s="849">
        <v>5</v>
      </c>
      <c r="M89" s="850">
        <v>360</v>
      </c>
    </row>
    <row r="90" spans="1:13" ht="14.4" customHeight="1" x14ac:dyDescent="0.3">
      <c r="A90" s="831" t="s">
        <v>1941</v>
      </c>
      <c r="B90" s="832" t="s">
        <v>1568</v>
      </c>
      <c r="C90" s="832" t="s">
        <v>1573</v>
      </c>
      <c r="D90" s="832" t="s">
        <v>721</v>
      </c>
      <c r="E90" s="832" t="s">
        <v>1574</v>
      </c>
      <c r="F90" s="849"/>
      <c r="G90" s="849"/>
      <c r="H90" s="837">
        <v>0</v>
      </c>
      <c r="I90" s="849">
        <v>1</v>
      </c>
      <c r="J90" s="849">
        <v>144.01</v>
      </c>
      <c r="K90" s="837">
        <v>1</v>
      </c>
      <c r="L90" s="849">
        <v>1</v>
      </c>
      <c r="M90" s="850">
        <v>144.01</v>
      </c>
    </row>
    <row r="91" spans="1:13" ht="14.4" customHeight="1" x14ac:dyDescent="0.3">
      <c r="A91" s="831" t="s">
        <v>1941</v>
      </c>
      <c r="B91" s="832" t="s">
        <v>3023</v>
      </c>
      <c r="C91" s="832" t="s">
        <v>2248</v>
      </c>
      <c r="D91" s="832" t="s">
        <v>2249</v>
      </c>
      <c r="E91" s="832" t="s">
        <v>2250</v>
      </c>
      <c r="F91" s="849"/>
      <c r="G91" s="849"/>
      <c r="H91" s="837">
        <v>0</v>
      </c>
      <c r="I91" s="849">
        <v>7</v>
      </c>
      <c r="J91" s="849">
        <v>919.24</v>
      </c>
      <c r="K91" s="837">
        <v>1</v>
      </c>
      <c r="L91" s="849">
        <v>7</v>
      </c>
      <c r="M91" s="850">
        <v>919.24</v>
      </c>
    </row>
    <row r="92" spans="1:13" ht="14.4" customHeight="1" x14ac:dyDescent="0.3">
      <c r="A92" s="831" t="s">
        <v>1941</v>
      </c>
      <c r="B92" s="832" t="s">
        <v>3028</v>
      </c>
      <c r="C92" s="832" t="s">
        <v>2172</v>
      </c>
      <c r="D92" s="832" t="s">
        <v>2173</v>
      </c>
      <c r="E92" s="832" t="s">
        <v>2174</v>
      </c>
      <c r="F92" s="849"/>
      <c r="G92" s="849"/>
      <c r="H92" s="837">
        <v>0</v>
      </c>
      <c r="I92" s="849">
        <v>1</v>
      </c>
      <c r="J92" s="849">
        <v>655.23</v>
      </c>
      <c r="K92" s="837">
        <v>1</v>
      </c>
      <c r="L92" s="849">
        <v>1</v>
      </c>
      <c r="M92" s="850">
        <v>655.23</v>
      </c>
    </row>
    <row r="93" spans="1:13" ht="14.4" customHeight="1" x14ac:dyDescent="0.3">
      <c r="A93" s="831" t="s">
        <v>1941</v>
      </c>
      <c r="B93" s="832" t="s">
        <v>1580</v>
      </c>
      <c r="C93" s="832" t="s">
        <v>2072</v>
      </c>
      <c r="D93" s="832" t="s">
        <v>818</v>
      </c>
      <c r="E93" s="832" t="s">
        <v>1845</v>
      </c>
      <c r="F93" s="849"/>
      <c r="G93" s="849"/>
      <c r="H93" s="837">
        <v>0</v>
      </c>
      <c r="I93" s="849">
        <v>5</v>
      </c>
      <c r="J93" s="849">
        <v>212.54999999999998</v>
      </c>
      <c r="K93" s="837">
        <v>1</v>
      </c>
      <c r="L93" s="849">
        <v>5</v>
      </c>
      <c r="M93" s="850">
        <v>212.54999999999998</v>
      </c>
    </row>
    <row r="94" spans="1:13" ht="14.4" customHeight="1" x14ac:dyDescent="0.3">
      <c r="A94" s="831" t="s">
        <v>1941</v>
      </c>
      <c r="B94" s="832" t="s">
        <v>1580</v>
      </c>
      <c r="C94" s="832" t="s">
        <v>1582</v>
      </c>
      <c r="D94" s="832" t="s">
        <v>818</v>
      </c>
      <c r="E94" s="832" t="s">
        <v>1583</v>
      </c>
      <c r="F94" s="849"/>
      <c r="G94" s="849"/>
      <c r="H94" s="837">
        <v>0</v>
      </c>
      <c r="I94" s="849">
        <v>2</v>
      </c>
      <c r="J94" s="849">
        <v>170.04</v>
      </c>
      <c r="K94" s="837">
        <v>1</v>
      </c>
      <c r="L94" s="849">
        <v>2</v>
      </c>
      <c r="M94" s="850">
        <v>170.04</v>
      </c>
    </row>
    <row r="95" spans="1:13" ht="14.4" customHeight="1" x14ac:dyDescent="0.3">
      <c r="A95" s="831" t="s">
        <v>1941</v>
      </c>
      <c r="B95" s="832" t="s">
        <v>1593</v>
      </c>
      <c r="C95" s="832" t="s">
        <v>1846</v>
      </c>
      <c r="D95" s="832" t="s">
        <v>1597</v>
      </c>
      <c r="E95" s="832" t="s">
        <v>1847</v>
      </c>
      <c r="F95" s="849"/>
      <c r="G95" s="849"/>
      <c r="H95" s="837">
        <v>0</v>
      </c>
      <c r="I95" s="849">
        <v>1</v>
      </c>
      <c r="J95" s="849">
        <v>10.65</v>
      </c>
      <c r="K95" s="837">
        <v>1</v>
      </c>
      <c r="L95" s="849">
        <v>1</v>
      </c>
      <c r="M95" s="850">
        <v>10.65</v>
      </c>
    </row>
    <row r="96" spans="1:13" ht="14.4" customHeight="1" x14ac:dyDescent="0.3">
      <c r="A96" s="831" t="s">
        <v>1941</v>
      </c>
      <c r="B96" s="832" t="s">
        <v>1593</v>
      </c>
      <c r="C96" s="832" t="s">
        <v>1601</v>
      </c>
      <c r="D96" s="832" t="s">
        <v>1602</v>
      </c>
      <c r="E96" s="832" t="s">
        <v>1603</v>
      </c>
      <c r="F96" s="849"/>
      <c r="G96" s="849"/>
      <c r="H96" s="837">
        <v>0</v>
      </c>
      <c r="I96" s="849">
        <v>1</v>
      </c>
      <c r="J96" s="849">
        <v>234.07</v>
      </c>
      <c r="K96" s="837">
        <v>1</v>
      </c>
      <c r="L96" s="849">
        <v>1</v>
      </c>
      <c r="M96" s="850">
        <v>234.07</v>
      </c>
    </row>
    <row r="97" spans="1:13" ht="14.4" customHeight="1" x14ac:dyDescent="0.3">
      <c r="A97" s="831" t="s">
        <v>1941</v>
      </c>
      <c r="B97" s="832" t="s">
        <v>1593</v>
      </c>
      <c r="C97" s="832" t="s">
        <v>2195</v>
      </c>
      <c r="D97" s="832" t="s">
        <v>1597</v>
      </c>
      <c r="E97" s="832" t="s">
        <v>2196</v>
      </c>
      <c r="F97" s="849"/>
      <c r="G97" s="849"/>
      <c r="H97" s="837">
        <v>0</v>
      </c>
      <c r="I97" s="849">
        <v>2</v>
      </c>
      <c r="J97" s="849">
        <v>234.06</v>
      </c>
      <c r="K97" s="837">
        <v>1</v>
      </c>
      <c r="L97" s="849">
        <v>2</v>
      </c>
      <c r="M97" s="850">
        <v>234.06</v>
      </c>
    </row>
    <row r="98" spans="1:13" ht="14.4" customHeight="1" x14ac:dyDescent="0.3">
      <c r="A98" s="831" t="s">
        <v>1941</v>
      </c>
      <c r="B98" s="832" t="s">
        <v>1593</v>
      </c>
      <c r="C98" s="832" t="s">
        <v>1604</v>
      </c>
      <c r="D98" s="832" t="s">
        <v>1597</v>
      </c>
      <c r="E98" s="832" t="s">
        <v>1605</v>
      </c>
      <c r="F98" s="849"/>
      <c r="G98" s="849"/>
      <c r="H98" s="837">
        <v>0</v>
      </c>
      <c r="I98" s="849">
        <v>1</v>
      </c>
      <c r="J98" s="849">
        <v>17.559999999999999</v>
      </c>
      <c r="K98" s="837">
        <v>1</v>
      </c>
      <c r="L98" s="849">
        <v>1</v>
      </c>
      <c r="M98" s="850">
        <v>17.559999999999999</v>
      </c>
    </row>
    <row r="99" spans="1:13" ht="14.4" customHeight="1" x14ac:dyDescent="0.3">
      <c r="A99" s="831" t="s">
        <v>1941</v>
      </c>
      <c r="B99" s="832" t="s">
        <v>1608</v>
      </c>
      <c r="C99" s="832" t="s">
        <v>1609</v>
      </c>
      <c r="D99" s="832" t="s">
        <v>1610</v>
      </c>
      <c r="E99" s="832" t="s">
        <v>1611</v>
      </c>
      <c r="F99" s="849"/>
      <c r="G99" s="849"/>
      <c r="H99" s="837">
        <v>0</v>
      </c>
      <c r="I99" s="849">
        <v>1</v>
      </c>
      <c r="J99" s="849">
        <v>229.38</v>
      </c>
      <c r="K99" s="837">
        <v>1</v>
      </c>
      <c r="L99" s="849">
        <v>1</v>
      </c>
      <c r="M99" s="850">
        <v>229.38</v>
      </c>
    </row>
    <row r="100" spans="1:13" ht="14.4" customHeight="1" x14ac:dyDescent="0.3">
      <c r="A100" s="831" t="s">
        <v>1941</v>
      </c>
      <c r="B100" s="832" t="s">
        <v>1612</v>
      </c>
      <c r="C100" s="832" t="s">
        <v>1848</v>
      </c>
      <c r="D100" s="832" t="s">
        <v>680</v>
      </c>
      <c r="E100" s="832" t="s">
        <v>1849</v>
      </c>
      <c r="F100" s="849"/>
      <c r="G100" s="849"/>
      <c r="H100" s="837">
        <v>0</v>
      </c>
      <c r="I100" s="849">
        <v>6</v>
      </c>
      <c r="J100" s="849">
        <v>210.66000000000003</v>
      </c>
      <c r="K100" s="837">
        <v>1</v>
      </c>
      <c r="L100" s="849">
        <v>6</v>
      </c>
      <c r="M100" s="850">
        <v>210.66000000000003</v>
      </c>
    </row>
    <row r="101" spans="1:13" ht="14.4" customHeight="1" x14ac:dyDescent="0.3">
      <c r="A101" s="831" t="s">
        <v>1941</v>
      </c>
      <c r="B101" s="832" t="s">
        <v>1612</v>
      </c>
      <c r="C101" s="832" t="s">
        <v>2068</v>
      </c>
      <c r="D101" s="832" t="s">
        <v>680</v>
      </c>
      <c r="E101" s="832" t="s">
        <v>2069</v>
      </c>
      <c r="F101" s="849"/>
      <c r="G101" s="849"/>
      <c r="H101" s="837">
        <v>0</v>
      </c>
      <c r="I101" s="849">
        <v>1</v>
      </c>
      <c r="J101" s="849">
        <v>17.559999999999999</v>
      </c>
      <c r="K101" s="837">
        <v>1</v>
      </c>
      <c r="L101" s="849">
        <v>1</v>
      </c>
      <c r="M101" s="850">
        <v>17.559999999999999</v>
      </c>
    </row>
    <row r="102" spans="1:13" ht="14.4" customHeight="1" x14ac:dyDescent="0.3">
      <c r="A102" s="831" t="s">
        <v>1941</v>
      </c>
      <c r="B102" s="832" t="s">
        <v>1612</v>
      </c>
      <c r="C102" s="832" t="s">
        <v>1613</v>
      </c>
      <c r="D102" s="832" t="s">
        <v>680</v>
      </c>
      <c r="E102" s="832" t="s">
        <v>1614</v>
      </c>
      <c r="F102" s="849"/>
      <c r="G102" s="849"/>
      <c r="H102" s="837">
        <v>0</v>
      </c>
      <c r="I102" s="849">
        <v>6</v>
      </c>
      <c r="J102" s="849">
        <v>702.18000000000006</v>
      </c>
      <c r="K102" s="837">
        <v>1</v>
      </c>
      <c r="L102" s="849">
        <v>6</v>
      </c>
      <c r="M102" s="850">
        <v>702.18000000000006</v>
      </c>
    </row>
    <row r="103" spans="1:13" ht="14.4" customHeight="1" x14ac:dyDescent="0.3">
      <c r="A103" s="831" t="s">
        <v>1941</v>
      </c>
      <c r="B103" s="832" t="s">
        <v>3029</v>
      </c>
      <c r="C103" s="832" t="s">
        <v>2206</v>
      </c>
      <c r="D103" s="832" t="s">
        <v>2207</v>
      </c>
      <c r="E103" s="832" t="s">
        <v>1629</v>
      </c>
      <c r="F103" s="849"/>
      <c r="G103" s="849"/>
      <c r="H103" s="837">
        <v>0</v>
      </c>
      <c r="I103" s="849">
        <v>1</v>
      </c>
      <c r="J103" s="849">
        <v>15.55</v>
      </c>
      <c r="K103" s="837">
        <v>1</v>
      </c>
      <c r="L103" s="849">
        <v>1</v>
      </c>
      <c r="M103" s="850">
        <v>15.55</v>
      </c>
    </row>
    <row r="104" spans="1:13" ht="14.4" customHeight="1" x14ac:dyDescent="0.3">
      <c r="A104" s="831" t="s">
        <v>1941</v>
      </c>
      <c r="B104" s="832" t="s">
        <v>3029</v>
      </c>
      <c r="C104" s="832" t="s">
        <v>2208</v>
      </c>
      <c r="D104" s="832" t="s">
        <v>2207</v>
      </c>
      <c r="E104" s="832" t="s">
        <v>2209</v>
      </c>
      <c r="F104" s="849"/>
      <c r="G104" s="849"/>
      <c r="H104" s="837">
        <v>0</v>
      </c>
      <c r="I104" s="849">
        <v>1</v>
      </c>
      <c r="J104" s="849">
        <v>51.83</v>
      </c>
      <c r="K104" s="837">
        <v>1</v>
      </c>
      <c r="L104" s="849">
        <v>1</v>
      </c>
      <c r="M104" s="850">
        <v>51.83</v>
      </c>
    </row>
    <row r="105" spans="1:13" ht="14.4" customHeight="1" x14ac:dyDescent="0.3">
      <c r="A105" s="831" t="s">
        <v>1941</v>
      </c>
      <c r="B105" s="832" t="s">
        <v>3029</v>
      </c>
      <c r="C105" s="832" t="s">
        <v>2210</v>
      </c>
      <c r="D105" s="832" t="s">
        <v>2207</v>
      </c>
      <c r="E105" s="832" t="s">
        <v>2211</v>
      </c>
      <c r="F105" s="849"/>
      <c r="G105" s="849"/>
      <c r="H105" s="837">
        <v>0</v>
      </c>
      <c r="I105" s="849">
        <v>2</v>
      </c>
      <c r="J105" s="849">
        <v>207.28</v>
      </c>
      <c r="K105" s="837">
        <v>1</v>
      </c>
      <c r="L105" s="849">
        <v>2</v>
      </c>
      <c r="M105" s="850">
        <v>207.28</v>
      </c>
    </row>
    <row r="106" spans="1:13" ht="14.4" customHeight="1" x14ac:dyDescent="0.3">
      <c r="A106" s="831" t="s">
        <v>1941</v>
      </c>
      <c r="B106" s="832" t="s">
        <v>3030</v>
      </c>
      <c r="C106" s="832" t="s">
        <v>2252</v>
      </c>
      <c r="D106" s="832" t="s">
        <v>2253</v>
      </c>
      <c r="E106" s="832" t="s">
        <v>2254</v>
      </c>
      <c r="F106" s="849"/>
      <c r="G106" s="849"/>
      <c r="H106" s="837">
        <v>0</v>
      </c>
      <c r="I106" s="849">
        <v>1</v>
      </c>
      <c r="J106" s="849">
        <v>729.09</v>
      </c>
      <c r="K106" s="837">
        <v>1</v>
      </c>
      <c r="L106" s="849">
        <v>1</v>
      </c>
      <c r="M106" s="850">
        <v>729.09</v>
      </c>
    </row>
    <row r="107" spans="1:13" ht="14.4" customHeight="1" x14ac:dyDescent="0.3">
      <c r="A107" s="831" t="s">
        <v>1941</v>
      </c>
      <c r="B107" s="832" t="s">
        <v>1634</v>
      </c>
      <c r="C107" s="832" t="s">
        <v>1852</v>
      </c>
      <c r="D107" s="832" t="s">
        <v>952</v>
      </c>
      <c r="E107" s="832" t="s">
        <v>1849</v>
      </c>
      <c r="F107" s="849"/>
      <c r="G107" s="849"/>
      <c r="H107" s="837">
        <v>0</v>
      </c>
      <c r="I107" s="849">
        <v>2</v>
      </c>
      <c r="J107" s="849">
        <v>95.4</v>
      </c>
      <c r="K107" s="837">
        <v>1</v>
      </c>
      <c r="L107" s="849">
        <v>2</v>
      </c>
      <c r="M107" s="850">
        <v>95.4</v>
      </c>
    </row>
    <row r="108" spans="1:13" ht="14.4" customHeight="1" x14ac:dyDescent="0.3">
      <c r="A108" s="831" t="s">
        <v>1941</v>
      </c>
      <c r="B108" s="832" t="s">
        <v>1634</v>
      </c>
      <c r="C108" s="832" t="s">
        <v>1635</v>
      </c>
      <c r="D108" s="832" t="s">
        <v>952</v>
      </c>
      <c r="E108" s="832" t="s">
        <v>1636</v>
      </c>
      <c r="F108" s="849"/>
      <c r="G108" s="849"/>
      <c r="H108" s="837">
        <v>0</v>
      </c>
      <c r="I108" s="849">
        <v>1</v>
      </c>
      <c r="J108" s="849">
        <v>143.09</v>
      </c>
      <c r="K108" s="837">
        <v>1</v>
      </c>
      <c r="L108" s="849">
        <v>1</v>
      </c>
      <c r="M108" s="850">
        <v>143.09</v>
      </c>
    </row>
    <row r="109" spans="1:13" ht="14.4" customHeight="1" x14ac:dyDescent="0.3">
      <c r="A109" s="831" t="s">
        <v>1941</v>
      </c>
      <c r="B109" s="832" t="s">
        <v>1634</v>
      </c>
      <c r="C109" s="832" t="s">
        <v>1637</v>
      </c>
      <c r="D109" s="832" t="s">
        <v>957</v>
      </c>
      <c r="E109" s="832" t="s">
        <v>1638</v>
      </c>
      <c r="F109" s="849"/>
      <c r="G109" s="849"/>
      <c r="H109" s="837">
        <v>0</v>
      </c>
      <c r="I109" s="849">
        <v>1</v>
      </c>
      <c r="J109" s="849">
        <v>286.18</v>
      </c>
      <c r="K109" s="837">
        <v>1</v>
      </c>
      <c r="L109" s="849">
        <v>1</v>
      </c>
      <c r="M109" s="850">
        <v>286.18</v>
      </c>
    </row>
    <row r="110" spans="1:13" ht="14.4" customHeight="1" x14ac:dyDescent="0.3">
      <c r="A110" s="831" t="s">
        <v>1941</v>
      </c>
      <c r="B110" s="832" t="s">
        <v>1639</v>
      </c>
      <c r="C110" s="832" t="s">
        <v>2233</v>
      </c>
      <c r="D110" s="832" t="s">
        <v>1641</v>
      </c>
      <c r="E110" s="832" t="s">
        <v>2209</v>
      </c>
      <c r="F110" s="849"/>
      <c r="G110" s="849"/>
      <c r="H110" s="837">
        <v>0</v>
      </c>
      <c r="I110" s="849">
        <v>2</v>
      </c>
      <c r="J110" s="849">
        <v>635.96</v>
      </c>
      <c r="K110" s="837">
        <v>1</v>
      </c>
      <c r="L110" s="849">
        <v>2</v>
      </c>
      <c r="M110" s="850">
        <v>635.96</v>
      </c>
    </row>
    <row r="111" spans="1:13" ht="14.4" customHeight="1" x14ac:dyDescent="0.3">
      <c r="A111" s="831" t="s">
        <v>1941</v>
      </c>
      <c r="B111" s="832" t="s">
        <v>1646</v>
      </c>
      <c r="C111" s="832" t="s">
        <v>1647</v>
      </c>
      <c r="D111" s="832" t="s">
        <v>1648</v>
      </c>
      <c r="E111" s="832" t="s">
        <v>1649</v>
      </c>
      <c r="F111" s="849"/>
      <c r="G111" s="849"/>
      <c r="H111" s="837">
        <v>0</v>
      </c>
      <c r="I111" s="849">
        <v>2</v>
      </c>
      <c r="J111" s="849">
        <v>437.24</v>
      </c>
      <c r="K111" s="837">
        <v>1</v>
      </c>
      <c r="L111" s="849">
        <v>2</v>
      </c>
      <c r="M111" s="850">
        <v>437.24</v>
      </c>
    </row>
    <row r="112" spans="1:13" ht="14.4" customHeight="1" x14ac:dyDescent="0.3">
      <c r="A112" s="831" t="s">
        <v>1941</v>
      </c>
      <c r="B112" s="832" t="s">
        <v>1646</v>
      </c>
      <c r="C112" s="832" t="s">
        <v>1650</v>
      </c>
      <c r="D112" s="832" t="s">
        <v>1648</v>
      </c>
      <c r="E112" s="832" t="s">
        <v>1651</v>
      </c>
      <c r="F112" s="849"/>
      <c r="G112" s="849"/>
      <c r="H112" s="837">
        <v>0</v>
      </c>
      <c r="I112" s="849">
        <v>2</v>
      </c>
      <c r="J112" s="849">
        <v>291.45999999999998</v>
      </c>
      <c r="K112" s="837">
        <v>1</v>
      </c>
      <c r="L112" s="849">
        <v>2</v>
      </c>
      <c r="M112" s="850">
        <v>291.45999999999998</v>
      </c>
    </row>
    <row r="113" spans="1:13" ht="14.4" customHeight="1" x14ac:dyDescent="0.3">
      <c r="A113" s="831" t="s">
        <v>1941</v>
      </c>
      <c r="B113" s="832" t="s">
        <v>1646</v>
      </c>
      <c r="C113" s="832" t="s">
        <v>1652</v>
      </c>
      <c r="D113" s="832" t="s">
        <v>1648</v>
      </c>
      <c r="E113" s="832" t="s">
        <v>1653</v>
      </c>
      <c r="F113" s="849"/>
      <c r="G113" s="849"/>
      <c r="H113" s="837">
        <v>0</v>
      </c>
      <c r="I113" s="849">
        <v>2</v>
      </c>
      <c r="J113" s="849">
        <v>874.46</v>
      </c>
      <c r="K113" s="837">
        <v>1</v>
      </c>
      <c r="L113" s="849">
        <v>2</v>
      </c>
      <c r="M113" s="850">
        <v>874.46</v>
      </c>
    </row>
    <row r="114" spans="1:13" ht="14.4" customHeight="1" x14ac:dyDescent="0.3">
      <c r="A114" s="831" t="s">
        <v>1941</v>
      </c>
      <c r="B114" s="832" t="s">
        <v>1660</v>
      </c>
      <c r="C114" s="832" t="s">
        <v>1661</v>
      </c>
      <c r="D114" s="832" t="s">
        <v>902</v>
      </c>
      <c r="E114" s="832" t="s">
        <v>1662</v>
      </c>
      <c r="F114" s="849"/>
      <c r="G114" s="849"/>
      <c r="H114" s="837">
        <v>0</v>
      </c>
      <c r="I114" s="849">
        <v>1</v>
      </c>
      <c r="J114" s="849">
        <v>39.549999999999997</v>
      </c>
      <c r="K114" s="837">
        <v>1</v>
      </c>
      <c r="L114" s="849">
        <v>1</v>
      </c>
      <c r="M114" s="850">
        <v>39.549999999999997</v>
      </c>
    </row>
    <row r="115" spans="1:13" ht="14.4" customHeight="1" x14ac:dyDescent="0.3">
      <c r="A115" s="831" t="s">
        <v>1941</v>
      </c>
      <c r="B115" s="832" t="s">
        <v>1660</v>
      </c>
      <c r="C115" s="832" t="s">
        <v>2186</v>
      </c>
      <c r="D115" s="832" t="s">
        <v>902</v>
      </c>
      <c r="E115" s="832" t="s">
        <v>2187</v>
      </c>
      <c r="F115" s="849"/>
      <c r="G115" s="849"/>
      <c r="H115" s="837">
        <v>0</v>
      </c>
      <c r="I115" s="849">
        <v>1</v>
      </c>
      <c r="J115" s="849">
        <v>118.65</v>
      </c>
      <c r="K115" s="837">
        <v>1</v>
      </c>
      <c r="L115" s="849">
        <v>1</v>
      </c>
      <c r="M115" s="850">
        <v>118.65</v>
      </c>
    </row>
    <row r="116" spans="1:13" ht="14.4" customHeight="1" x14ac:dyDescent="0.3">
      <c r="A116" s="831" t="s">
        <v>1941</v>
      </c>
      <c r="B116" s="832" t="s">
        <v>1660</v>
      </c>
      <c r="C116" s="832" t="s">
        <v>2188</v>
      </c>
      <c r="D116" s="832" t="s">
        <v>2189</v>
      </c>
      <c r="E116" s="832" t="s">
        <v>2190</v>
      </c>
      <c r="F116" s="849"/>
      <c r="G116" s="849"/>
      <c r="H116" s="837">
        <v>0</v>
      </c>
      <c r="I116" s="849">
        <v>1</v>
      </c>
      <c r="J116" s="849">
        <v>237.31</v>
      </c>
      <c r="K116" s="837">
        <v>1</v>
      </c>
      <c r="L116" s="849">
        <v>1</v>
      </c>
      <c r="M116" s="850">
        <v>237.31</v>
      </c>
    </row>
    <row r="117" spans="1:13" ht="14.4" customHeight="1" x14ac:dyDescent="0.3">
      <c r="A117" s="831" t="s">
        <v>1941</v>
      </c>
      <c r="B117" s="832" t="s">
        <v>1667</v>
      </c>
      <c r="C117" s="832" t="s">
        <v>1668</v>
      </c>
      <c r="D117" s="832" t="s">
        <v>1669</v>
      </c>
      <c r="E117" s="832" t="s">
        <v>1670</v>
      </c>
      <c r="F117" s="849"/>
      <c r="G117" s="849"/>
      <c r="H117" s="837">
        <v>0</v>
      </c>
      <c r="I117" s="849">
        <v>4</v>
      </c>
      <c r="J117" s="849">
        <v>316.44</v>
      </c>
      <c r="K117" s="837">
        <v>1</v>
      </c>
      <c r="L117" s="849">
        <v>4</v>
      </c>
      <c r="M117" s="850">
        <v>316.44</v>
      </c>
    </row>
    <row r="118" spans="1:13" ht="14.4" customHeight="1" x14ac:dyDescent="0.3">
      <c r="A118" s="831" t="s">
        <v>1941</v>
      </c>
      <c r="B118" s="832" t="s">
        <v>1671</v>
      </c>
      <c r="C118" s="832" t="s">
        <v>1672</v>
      </c>
      <c r="D118" s="832" t="s">
        <v>1673</v>
      </c>
      <c r="E118" s="832" t="s">
        <v>1674</v>
      </c>
      <c r="F118" s="849"/>
      <c r="G118" s="849"/>
      <c r="H118" s="837">
        <v>0</v>
      </c>
      <c r="I118" s="849">
        <v>3</v>
      </c>
      <c r="J118" s="849">
        <v>311.15999999999997</v>
      </c>
      <c r="K118" s="837">
        <v>1</v>
      </c>
      <c r="L118" s="849">
        <v>3</v>
      </c>
      <c r="M118" s="850">
        <v>311.15999999999997</v>
      </c>
    </row>
    <row r="119" spans="1:13" ht="14.4" customHeight="1" x14ac:dyDescent="0.3">
      <c r="A119" s="831" t="s">
        <v>1941</v>
      </c>
      <c r="B119" s="832" t="s">
        <v>1671</v>
      </c>
      <c r="C119" s="832" t="s">
        <v>2245</v>
      </c>
      <c r="D119" s="832" t="s">
        <v>1673</v>
      </c>
      <c r="E119" s="832" t="s">
        <v>2246</v>
      </c>
      <c r="F119" s="849"/>
      <c r="G119" s="849"/>
      <c r="H119" s="837">
        <v>0</v>
      </c>
      <c r="I119" s="849">
        <v>3</v>
      </c>
      <c r="J119" s="849">
        <v>1037.07</v>
      </c>
      <c r="K119" s="837">
        <v>1</v>
      </c>
      <c r="L119" s="849">
        <v>3</v>
      </c>
      <c r="M119" s="850">
        <v>1037.07</v>
      </c>
    </row>
    <row r="120" spans="1:13" ht="14.4" customHeight="1" x14ac:dyDescent="0.3">
      <c r="A120" s="831" t="s">
        <v>1941</v>
      </c>
      <c r="B120" s="832" t="s">
        <v>3031</v>
      </c>
      <c r="C120" s="832" t="s">
        <v>2242</v>
      </c>
      <c r="D120" s="832" t="s">
        <v>2243</v>
      </c>
      <c r="E120" s="832" t="s">
        <v>2244</v>
      </c>
      <c r="F120" s="849"/>
      <c r="G120" s="849"/>
      <c r="H120" s="837">
        <v>0</v>
      </c>
      <c r="I120" s="849">
        <v>3</v>
      </c>
      <c r="J120" s="849">
        <v>903.78</v>
      </c>
      <c r="K120" s="837">
        <v>1</v>
      </c>
      <c r="L120" s="849">
        <v>3</v>
      </c>
      <c r="M120" s="850">
        <v>903.78</v>
      </c>
    </row>
    <row r="121" spans="1:13" ht="14.4" customHeight="1" x14ac:dyDescent="0.3">
      <c r="A121" s="831" t="s">
        <v>1941</v>
      </c>
      <c r="B121" s="832" t="s">
        <v>1675</v>
      </c>
      <c r="C121" s="832" t="s">
        <v>1676</v>
      </c>
      <c r="D121" s="832" t="s">
        <v>1677</v>
      </c>
      <c r="E121" s="832" t="s">
        <v>1678</v>
      </c>
      <c r="F121" s="849"/>
      <c r="G121" s="849"/>
      <c r="H121" s="837">
        <v>0</v>
      </c>
      <c r="I121" s="849">
        <v>5</v>
      </c>
      <c r="J121" s="849">
        <v>1393.15</v>
      </c>
      <c r="K121" s="837">
        <v>1</v>
      </c>
      <c r="L121" s="849">
        <v>5</v>
      </c>
      <c r="M121" s="850">
        <v>1393.15</v>
      </c>
    </row>
    <row r="122" spans="1:13" ht="14.4" customHeight="1" x14ac:dyDescent="0.3">
      <c r="A122" s="831" t="s">
        <v>1941</v>
      </c>
      <c r="B122" s="832" t="s">
        <v>1675</v>
      </c>
      <c r="C122" s="832" t="s">
        <v>1682</v>
      </c>
      <c r="D122" s="832" t="s">
        <v>1680</v>
      </c>
      <c r="E122" s="832" t="s">
        <v>1683</v>
      </c>
      <c r="F122" s="849"/>
      <c r="G122" s="849"/>
      <c r="H122" s="837">
        <v>0</v>
      </c>
      <c r="I122" s="849">
        <v>5</v>
      </c>
      <c r="J122" s="849">
        <v>1397.6499999999999</v>
      </c>
      <c r="K122" s="837">
        <v>1</v>
      </c>
      <c r="L122" s="849">
        <v>5</v>
      </c>
      <c r="M122" s="850">
        <v>1397.6499999999999</v>
      </c>
    </row>
    <row r="123" spans="1:13" ht="14.4" customHeight="1" x14ac:dyDescent="0.3">
      <c r="A123" s="831" t="s">
        <v>1941</v>
      </c>
      <c r="B123" s="832" t="s">
        <v>1695</v>
      </c>
      <c r="C123" s="832" t="s">
        <v>2192</v>
      </c>
      <c r="D123" s="832" t="s">
        <v>2193</v>
      </c>
      <c r="E123" s="832" t="s">
        <v>2194</v>
      </c>
      <c r="F123" s="849"/>
      <c r="G123" s="849"/>
      <c r="H123" s="837">
        <v>0</v>
      </c>
      <c r="I123" s="849">
        <v>1</v>
      </c>
      <c r="J123" s="849">
        <v>32.869999999999997</v>
      </c>
      <c r="K123" s="837">
        <v>1</v>
      </c>
      <c r="L123" s="849">
        <v>1</v>
      </c>
      <c r="M123" s="850">
        <v>32.869999999999997</v>
      </c>
    </row>
    <row r="124" spans="1:13" ht="14.4" customHeight="1" x14ac:dyDescent="0.3">
      <c r="A124" s="831" t="s">
        <v>1941</v>
      </c>
      <c r="B124" s="832" t="s">
        <v>1698</v>
      </c>
      <c r="C124" s="832" t="s">
        <v>1705</v>
      </c>
      <c r="D124" s="832" t="s">
        <v>1700</v>
      </c>
      <c r="E124" s="832" t="s">
        <v>1704</v>
      </c>
      <c r="F124" s="849"/>
      <c r="G124" s="849"/>
      <c r="H124" s="837">
        <v>0</v>
      </c>
      <c r="I124" s="849">
        <v>1</v>
      </c>
      <c r="J124" s="849">
        <v>49.08</v>
      </c>
      <c r="K124" s="837">
        <v>1</v>
      </c>
      <c r="L124" s="849">
        <v>1</v>
      </c>
      <c r="M124" s="850">
        <v>49.08</v>
      </c>
    </row>
    <row r="125" spans="1:13" ht="14.4" customHeight="1" x14ac:dyDescent="0.3">
      <c r="A125" s="831" t="s">
        <v>1941</v>
      </c>
      <c r="B125" s="832" t="s">
        <v>1698</v>
      </c>
      <c r="C125" s="832" t="s">
        <v>2269</v>
      </c>
      <c r="D125" s="832" t="s">
        <v>1703</v>
      </c>
      <c r="E125" s="832" t="s">
        <v>2270</v>
      </c>
      <c r="F125" s="849"/>
      <c r="G125" s="849"/>
      <c r="H125" s="837">
        <v>0</v>
      </c>
      <c r="I125" s="849">
        <v>1</v>
      </c>
      <c r="J125" s="849">
        <v>63.14</v>
      </c>
      <c r="K125" s="837">
        <v>1</v>
      </c>
      <c r="L125" s="849">
        <v>1</v>
      </c>
      <c r="M125" s="850">
        <v>63.14</v>
      </c>
    </row>
    <row r="126" spans="1:13" ht="14.4" customHeight="1" x14ac:dyDescent="0.3">
      <c r="A126" s="831" t="s">
        <v>1941</v>
      </c>
      <c r="B126" s="832" t="s">
        <v>3032</v>
      </c>
      <c r="C126" s="832" t="s">
        <v>1983</v>
      </c>
      <c r="D126" s="832" t="s">
        <v>1129</v>
      </c>
      <c r="E126" s="832" t="s">
        <v>1984</v>
      </c>
      <c r="F126" s="849">
        <v>1</v>
      </c>
      <c r="G126" s="849">
        <v>98.75</v>
      </c>
      <c r="H126" s="837">
        <v>1</v>
      </c>
      <c r="I126" s="849"/>
      <c r="J126" s="849"/>
      <c r="K126" s="837">
        <v>0</v>
      </c>
      <c r="L126" s="849">
        <v>1</v>
      </c>
      <c r="M126" s="850">
        <v>98.75</v>
      </c>
    </row>
    <row r="127" spans="1:13" ht="14.4" customHeight="1" x14ac:dyDescent="0.3">
      <c r="A127" s="831" t="s">
        <v>1941</v>
      </c>
      <c r="B127" s="832" t="s">
        <v>1789</v>
      </c>
      <c r="C127" s="832" t="s">
        <v>2126</v>
      </c>
      <c r="D127" s="832" t="s">
        <v>2127</v>
      </c>
      <c r="E127" s="832" t="s">
        <v>2128</v>
      </c>
      <c r="F127" s="849"/>
      <c r="G127" s="849"/>
      <c r="H127" s="837">
        <v>0</v>
      </c>
      <c r="I127" s="849">
        <v>1</v>
      </c>
      <c r="J127" s="849">
        <v>18.809999999999999</v>
      </c>
      <c r="K127" s="837">
        <v>1</v>
      </c>
      <c r="L127" s="849">
        <v>1</v>
      </c>
      <c r="M127" s="850">
        <v>18.809999999999999</v>
      </c>
    </row>
    <row r="128" spans="1:13" ht="14.4" customHeight="1" x14ac:dyDescent="0.3">
      <c r="A128" s="831" t="s">
        <v>1941</v>
      </c>
      <c r="B128" s="832" t="s">
        <v>1789</v>
      </c>
      <c r="C128" s="832" t="s">
        <v>1790</v>
      </c>
      <c r="D128" s="832" t="s">
        <v>1791</v>
      </c>
      <c r="E128" s="832" t="s">
        <v>1792</v>
      </c>
      <c r="F128" s="849"/>
      <c r="G128" s="849"/>
      <c r="H128" s="837">
        <v>0</v>
      </c>
      <c r="I128" s="849">
        <v>9</v>
      </c>
      <c r="J128" s="849">
        <v>42.300000000000004</v>
      </c>
      <c r="K128" s="837">
        <v>1</v>
      </c>
      <c r="L128" s="849">
        <v>9</v>
      </c>
      <c r="M128" s="850">
        <v>42.300000000000004</v>
      </c>
    </row>
    <row r="129" spans="1:13" ht="14.4" customHeight="1" x14ac:dyDescent="0.3">
      <c r="A129" s="831" t="s">
        <v>1941</v>
      </c>
      <c r="B129" s="832" t="s">
        <v>1793</v>
      </c>
      <c r="C129" s="832" t="s">
        <v>2198</v>
      </c>
      <c r="D129" s="832" t="s">
        <v>2199</v>
      </c>
      <c r="E129" s="832" t="s">
        <v>2200</v>
      </c>
      <c r="F129" s="849"/>
      <c r="G129" s="849"/>
      <c r="H129" s="837"/>
      <c r="I129" s="849">
        <v>3</v>
      </c>
      <c r="J129" s="849">
        <v>0</v>
      </c>
      <c r="K129" s="837"/>
      <c r="L129" s="849">
        <v>3</v>
      </c>
      <c r="M129" s="850">
        <v>0</v>
      </c>
    </row>
    <row r="130" spans="1:13" ht="14.4" customHeight="1" x14ac:dyDescent="0.3">
      <c r="A130" s="831" t="s">
        <v>1941</v>
      </c>
      <c r="B130" s="832" t="s">
        <v>1797</v>
      </c>
      <c r="C130" s="832" t="s">
        <v>1798</v>
      </c>
      <c r="D130" s="832" t="s">
        <v>1060</v>
      </c>
      <c r="E130" s="832" t="s">
        <v>1799</v>
      </c>
      <c r="F130" s="849"/>
      <c r="G130" s="849"/>
      <c r="H130" s="837"/>
      <c r="I130" s="849">
        <v>6</v>
      </c>
      <c r="J130" s="849">
        <v>0</v>
      </c>
      <c r="K130" s="837"/>
      <c r="L130" s="849">
        <v>6</v>
      </c>
      <c r="M130" s="850">
        <v>0</v>
      </c>
    </row>
    <row r="131" spans="1:13" ht="14.4" customHeight="1" x14ac:dyDescent="0.3">
      <c r="A131" s="831" t="s">
        <v>1941</v>
      </c>
      <c r="B131" s="832" t="s">
        <v>3033</v>
      </c>
      <c r="C131" s="832" t="s">
        <v>2147</v>
      </c>
      <c r="D131" s="832" t="s">
        <v>2148</v>
      </c>
      <c r="E131" s="832" t="s">
        <v>1959</v>
      </c>
      <c r="F131" s="849"/>
      <c r="G131" s="849"/>
      <c r="H131" s="837">
        <v>0</v>
      </c>
      <c r="I131" s="849">
        <v>1</v>
      </c>
      <c r="J131" s="849">
        <v>176.32</v>
      </c>
      <c r="K131" s="837">
        <v>1</v>
      </c>
      <c r="L131" s="849">
        <v>1</v>
      </c>
      <c r="M131" s="850">
        <v>176.32</v>
      </c>
    </row>
    <row r="132" spans="1:13" ht="14.4" customHeight="1" x14ac:dyDescent="0.3">
      <c r="A132" s="831" t="s">
        <v>1941</v>
      </c>
      <c r="B132" s="832" t="s">
        <v>1562</v>
      </c>
      <c r="C132" s="832" t="s">
        <v>2256</v>
      </c>
      <c r="D132" s="832" t="s">
        <v>1564</v>
      </c>
      <c r="E132" s="832" t="s">
        <v>2257</v>
      </c>
      <c r="F132" s="849"/>
      <c r="G132" s="849"/>
      <c r="H132" s="837">
        <v>0</v>
      </c>
      <c r="I132" s="849">
        <v>1</v>
      </c>
      <c r="J132" s="849">
        <v>1544.99</v>
      </c>
      <c r="K132" s="837">
        <v>1</v>
      </c>
      <c r="L132" s="849">
        <v>1</v>
      </c>
      <c r="M132" s="850">
        <v>1544.99</v>
      </c>
    </row>
    <row r="133" spans="1:13" ht="14.4" customHeight="1" x14ac:dyDescent="0.3">
      <c r="A133" s="831" t="s">
        <v>1941</v>
      </c>
      <c r="B133" s="832" t="s">
        <v>1562</v>
      </c>
      <c r="C133" s="832" t="s">
        <v>2258</v>
      </c>
      <c r="D133" s="832" t="s">
        <v>1564</v>
      </c>
      <c r="E133" s="832" t="s">
        <v>2259</v>
      </c>
      <c r="F133" s="849"/>
      <c r="G133" s="849"/>
      <c r="H133" s="837">
        <v>0</v>
      </c>
      <c r="I133" s="849">
        <v>3</v>
      </c>
      <c r="J133" s="849">
        <v>4634.97</v>
      </c>
      <c r="K133" s="837">
        <v>1</v>
      </c>
      <c r="L133" s="849">
        <v>3</v>
      </c>
      <c r="M133" s="850">
        <v>4634.97</v>
      </c>
    </row>
    <row r="134" spans="1:13" ht="14.4" customHeight="1" x14ac:dyDescent="0.3">
      <c r="A134" s="831" t="s">
        <v>1941</v>
      </c>
      <c r="B134" s="832" t="s">
        <v>1654</v>
      </c>
      <c r="C134" s="832" t="s">
        <v>1658</v>
      </c>
      <c r="D134" s="832" t="s">
        <v>1656</v>
      </c>
      <c r="E134" s="832" t="s">
        <v>1659</v>
      </c>
      <c r="F134" s="849"/>
      <c r="G134" s="849"/>
      <c r="H134" s="837">
        <v>0</v>
      </c>
      <c r="I134" s="849">
        <v>1</v>
      </c>
      <c r="J134" s="849">
        <v>218.32</v>
      </c>
      <c r="K134" s="837">
        <v>1</v>
      </c>
      <c r="L134" s="849">
        <v>1</v>
      </c>
      <c r="M134" s="850">
        <v>218.32</v>
      </c>
    </row>
    <row r="135" spans="1:13" ht="14.4" customHeight="1" x14ac:dyDescent="0.3">
      <c r="A135" s="831" t="s">
        <v>1941</v>
      </c>
      <c r="B135" s="832" t="s">
        <v>3034</v>
      </c>
      <c r="C135" s="832" t="s">
        <v>2261</v>
      </c>
      <c r="D135" s="832" t="s">
        <v>2262</v>
      </c>
      <c r="E135" s="832" t="s">
        <v>2263</v>
      </c>
      <c r="F135" s="849"/>
      <c r="G135" s="849"/>
      <c r="H135" s="837">
        <v>0</v>
      </c>
      <c r="I135" s="849">
        <v>2</v>
      </c>
      <c r="J135" s="849">
        <v>331.26</v>
      </c>
      <c r="K135" s="837">
        <v>1</v>
      </c>
      <c r="L135" s="849">
        <v>2</v>
      </c>
      <c r="M135" s="850">
        <v>331.26</v>
      </c>
    </row>
    <row r="136" spans="1:13" ht="14.4" customHeight="1" x14ac:dyDescent="0.3">
      <c r="A136" s="831" t="s">
        <v>1942</v>
      </c>
      <c r="B136" s="832" t="s">
        <v>1512</v>
      </c>
      <c r="C136" s="832" t="s">
        <v>2031</v>
      </c>
      <c r="D136" s="832" t="s">
        <v>1516</v>
      </c>
      <c r="E136" s="832" t="s">
        <v>1517</v>
      </c>
      <c r="F136" s="849"/>
      <c r="G136" s="849"/>
      <c r="H136" s="837">
        <v>0</v>
      </c>
      <c r="I136" s="849">
        <v>1</v>
      </c>
      <c r="J136" s="849">
        <v>16.12</v>
      </c>
      <c r="K136" s="837">
        <v>1</v>
      </c>
      <c r="L136" s="849">
        <v>1</v>
      </c>
      <c r="M136" s="850">
        <v>16.12</v>
      </c>
    </row>
    <row r="137" spans="1:13" ht="14.4" customHeight="1" x14ac:dyDescent="0.3">
      <c r="A137" s="831" t="s">
        <v>1942</v>
      </c>
      <c r="B137" s="832" t="s">
        <v>1512</v>
      </c>
      <c r="C137" s="832" t="s">
        <v>1515</v>
      </c>
      <c r="D137" s="832" t="s">
        <v>1516</v>
      </c>
      <c r="E137" s="832" t="s">
        <v>1517</v>
      </c>
      <c r="F137" s="849"/>
      <c r="G137" s="849"/>
      <c r="H137" s="837">
        <v>0</v>
      </c>
      <c r="I137" s="849">
        <v>1</v>
      </c>
      <c r="J137" s="849">
        <v>16.12</v>
      </c>
      <c r="K137" s="837">
        <v>1</v>
      </c>
      <c r="L137" s="849">
        <v>1</v>
      </c>
      <c r="M137" s="850">
        <v>16.12</v>
      </c>
    </row>
    <row r="138" spans="1:13" ht="14.4" customHeight="1" x14ac:dyDescent="0.3">
      <c r="A138" s="831" t="s">
        <v>1942</v>
      </c>
      <c r="B138" s="832" t="s">
        <v>1535</v>
      </c>
      <c r="C138" s="832" t="s">
        <v>1536</v>
      </c>
      <c r="D138" s="832" t="s">
        <v>1537</v>
      </c>
      <c r="E138" s="832" t="s">
        <v>1538</v>
      </c>
      <c r="F138" s="849"/>
      <c r="G138" s="849"/>
      <c r="H138" s="837">
        <v>0</v>
      </c>
      <c r="I138" s="849">
        <v>1</v>
      </c>
      <c r="J138" s="849">
        <v>120.61</v>
      </c>
      <c r="K138" s="837">
        <v>1</v>
      </c>
      <c r="L138" s="849">
        <v>1</v>
      </c>
      <c r="M138" s="850">
        <v>120.61</v>
      </c>
    </row>
    <row r="139" spans="1:13" ht="14.4" customHeight="1" x14ac:dyDescent="0.3">
      <c r="A139" s="831" t="s">
        <v>1942</v>
      </c>
      <c r="B139" s="832" t="s">
        <v>1535</v>
      </c>
      <c r="C139" s="832" t="s">
        <v>1539</v>
      </c>
      <c r="D139" s="832" t="s">
        <v>1537</v>
      </c>
      <c r="E139" s="832" t="s">
        <v>1540</v>
      </c>
      <c r="F139" s="849">
        <v>2</v>
      </c>
      <c r="G139" s="849">
        <v>369.48</v>
      </c>
      <c r="H139" s="837">
        <v>1</v>
      </c>
      <c r="I139" s="849"/>
      <c r="J139" s="849"/>
      <c r="K139" s="837">
        <v>0</v>
      </c>
      <c r="L139" s="849">
        <v>2</v>
      </c>
      <c r="M139" s="850">
        <v>369.48</v>
      </c>
    </row>
    <row r="140" spans="1:13" ht="14.4" customHeight="1" x14ac:dyDescent="0.3">
      <c r="A140" s="831" t="s">
        <v>1942</v>
      </c>
      <c r="B140" s="832" t="s">
        <v>1541</v>
      </c>
      <c r="C140" s="832" t="s">
        <v>2080</v>
      </c>
      <c r="D140" s="832" t="s">
        <v>808</v>
      </c>
      <c r="E140" s="832" t="s">
        <v>1547</v>
      </c>
      <c r="F140" s="849"/>
      <c r="G140" s="849"/>
      <c r="H140" s="837">
        <v>0</v>
      </c>
      <c r="I140" s="849">
        <v>1</v>
      </c>
      <c r="J140" s="849">
        <v>923.74</v>
      </c>
      <c r="K140" s="837">
        <v>1</v>
      </c>
      <c r="L140" s="849">
        <v>1</v>
      </c>
      <c r="M140" s="850">
        <v>923.74</v>
      </c>
    </row>
    <row r="141" spans="1:13" ht="14.4" customHeight="1" x14ac:dyDescent="0.3">
      <c r="A141" s="831" t="s">
        <v>1942</v>
      </c>
      <c r="B141" s="832" t="s">
        <v>1541</v>
      </c>
      <c r="C141" s="832" t="s">
        <v>2406</v>
      </c>
      <c r="D141" s="832" t="s">
        <v>814</v>
      </c>
      <c r="E141" s="832" t="s">
        <v>2407</v>
      </c>
      <c r="F141" s="849"/>
      <c r="G141" s="849"/>
      <c r="H141" s="837">
        <v>0</v>
      </c>
      <c r="I141" s="849">
        <v>1</v>
      </c>
      <c r="J141" s="849">
        <v>369.5</v>
      </c>
      <c r="K141" s="837">
        <v>1</v>
      </c>
      <c r="L141" s="849">
        <v>1</v>
      </c>
      <c r="M141" s="850">
        <v>369.5</v>
      </c>
    </row>
    <row r="142" spans="1:13" ht="14.4" customHeight="1" x14ac:dyDescent="0.3">
      <c r="A142" s="831" t="s">
        <v>1942</v>
      </c>
      <c r="B142" s="832" t="s">
        <v>1541</v>
      </c>
      <c r="C142" s="832" t="s">
        <v>2081</v>
      </c>
      <c r="D142" s="832" t="s">
        <v>814</v>
      </c>
      <c r="E142" s="832" t="s">
        <v>1543</v>
      </c>
      <c r="F142" s="849"/>
      <c r="G142" s="849"/>
      <c r="H142" s="837">
        <v>0</v>
      </c>
      <c r="I142" s="849">
        <v>1</v>
      </c>
      <c r="J142" s="849">
        <v>1847.49</v>
      </c>
      <c r="K142" s="837">
        <v>1</v>
      </c>
      <c r="L142" s="849">
        <v>1</v>
      </c>
      <c r="M142" s="850">
        <v>1847.49</v>
      </c>
    </row>
    <row r="143" spans="1:13" ht="14.4" customHeight="1" x14ac:dyDescent="0.3">
      <c r="A143" s="831" t="s">
        <v>1942</v>
      </c>
      <c r="B143" s="832" t="s">
        <v>1541</v>
      </c>
      <c r="C143" s="832" t="s">
        <v>1838</v>
      </c>
      <c r="D143" s="832" t="s">
        <v>814</v>
      </c>
      <c r="E143" s="832" t="s">
        <v>1839</v>
      </c>
      <c r="F143" s="849"/>
      <c r="G143" s="849"/>
      <c r="H143" s="837">
        <v>0</v>
      </c>
      <c r="I143" s="849">
        <v>3</v>
      </c>
      <c r="J143" s="849">
        <v>4156.8599999999997</v>
      </c>
      <c r="K143" s="837">
        <v>1</v>
      </c>
      <c r="L143" s="849">
        <v>3</v>
      </c>
      <c r="M143" s="850">
        <v>4156.8599999999997</v>
      </c>
    </row>
    <row r="144" spans="1:13" ht="14.4" customHeight="1" x14ac:dyDescent="0.3">
      <c r="A144" s="831" t="s">
        <v>1942</v>
      </c>
      <c r="B144" s="832" t="s">
        <v>1541</v>
      </c>
      <c r="C144" s="832" t="s">
        <v>2923</v>
      </c>
      <c r="D144" s="832" t="s">
        <v>814</v>
      </c>
      <c r="E144" s="832" t="s">
        <v>2924</v>
      </c>
      <c r="F144" s="849"/>
      <c r="G144" s="849"/>
      <c r="H144" s="837">
        <v>0</v>
      </c>
      <c r="I144" s="849">
        <v>2</v>
      </c>
      <c r="J144" s="849">
        <v>554.24</v>
      </c>
      <c r="K144" s="837">
        <v>1</v>
      </c>
      <c r="L144" s="849">
        <v>2</v>
      </c>
      <c r="M144" s="850">
        <v>554.24</v>
      </c>
    </row>
    <row r="145" spans="1:13" ht="14.4" customHeight="1" x14ac:dyDescent="0.3">
      <c r="A145" s="831" t="s">
        <v>1942</v>
      </c>
      <c r="B145" s="832" t="s">
        <v>1556</v>
      </c>
      <c r="C145" s="832" t="s">
        <v>2114</v>
      </c>
      <c r="D145" s="832" t="s">
        <v>2115</v>
      </c>
      <c r="E145" s="832" t="s">
        <v>2116</v>
      </c>
      <c r="F145" s="849">
        <v>1</v>
      </c>
      <c r="G145" s="849">
        <v>300.33</v>
      </c>
      <c r="H145" s="837">
        <v>1</v>
      </c>
      <c r="I145" s="849"/>
      <c r="J145" s="849"/>
      <c r="K145" s="837">
        <v>0</v>
      </c>
      <c r="L145" s="849">
        <v>1</v>
      </c>
      <c r="M145" s="850">
        <v>300.33</v>
      </c>
    </row>
    <row r="146" spans="1:13" ht="14.4" customHeight="1" x14ac:dyDescent="0.3">
      <c r="A146" s="831" t="s">
        <v>1942</v>
      </c>
      <c r="B146" s="832" t="s">
        <v>1556</v>
      </c>
      <c r="C146" s="832" t="s">
        <v>2921</v>
      </c>
      <c r="D146" s="832" t="s">
        <v>2115</v>
      </c>
      <c r="E146" s="832" t="s">
        <v>2922</v>
      </c>
      <c r="F146" s="849">
        <v>1</v>
      </c>
      <c r="G146" s="849">
        <v>100.11</v>
      </c>
      <c r="H146" s="837">
        <v>1</v>
      </c>
      <c r="I146" s="849"/>
      <c r="J146" s="849"/>
      <c r="K146" s="837">
        <v>0</v>
      </c>
      <c r="L146" s="849">
        <v>1</v>
      </c>
      <c r="M146" s="850">
        <v>100.11</v>
      </c>
    </row>
    <row r="147" spans="1:13" ht="14.4" customHeight="1" x14ac:dyDescent="0.3">
      <c r="A147" s="831" t="s">
        <v>1942</v>
      </c>
      <c r="B147" s="832" t="s">
        <v>1568</v>
      </c>
      <c r="C147" s="832" t="s">
        <v>1573</v>
      </c>
      <c r="D147" s="832" t="s">
        <v>721</v>
      </c>
      <c r="E147" s="832" t="s">
        <v>1574</v>
      </c>
      <c r="F147" s="849"/>
      <c r="G147" s="849"/>
      <c r="H147" s="837">
        <v>0</v>
      </c>
      <c r="I147" s="849">
        <v>2</v>
      </c>
      <c r="J147" s="849">
        <v>288.02</v>
      </c>
      <c r="K147" s="837">
        <v>1</v>
      </c>
      <c r="L147" s="849">
        <v>2</v>
      </c>
      <c r="M147" s="850">
        <v>288.02</v>
      </c>
    </row>
    <row r="148" spans="1:13" ht="14.4" customHeight="1" x14ac:dyDescent="0.3">
      <c r="A148" s="831" t="s">
        <v>1942</v>
      </c>
      <c r="B148" s="832" t="s">
        <v>1580</v>
      </c>
      <c r="C148" s="832" t="s">
        <v>1844</v>
      </c>
      <c r="D148" s="832" t="s">
        <v>1240</v>
      </c>
      <c r="E148" s="832" t="s">
        <v>1845</v>
      </c>
      <c r="F148" s="849">
        <v>1</v>
      </c>
      <c r="G148" s="849">
        <v>42.51</v>
      </c>
      <c r="H148" s="837">
        <v>1</v>
      </c>
      <c r="I148" s="849"/>
      <c r="J148" s="849"/>
      <c r="K148" s="837">
        <v>0</v>
      </c>
      <c r="L148" s="849">
        <v>1</v>
      </c>
      <c r="M148" s="850">
        <v>42.51</v>
      </c>
    </row>
    <row r="149" spans="1:13" ht="14.4" customHeight="1" x14ac:dyDescent="0.3">
      <c r="A149" s="831" t="s">
        <v>1942</v>
      </c>
      <c r="B149" s="832" t="s">
        <v>1593</v>
      </c>
      <c r="C149" s="832" t="s">
        <v>1599</v>
      </c>
      <c r="D149" s="832" t="s">
        <v>1597</v>
      </c>
      <c r="E149" s="832" t="s">
        <v>1600</v>
      </c>
      <c r="F149" s="849"/>
      <c r="G149" s="849"/>
      <c r="H149" s="837">
        <v>0</v>
      </c>
      <c r="I149" s="849">
        <v>1</v>
      </c>
      <c r="J149" s="849">
        <v>35.11</v>
      </c>
      <c r="K149" s="837">
        <v>1</v>
      </c>
      <c r="L149" s="849">
        <v>1</v>
      </c>
      <c r="M149" s="850">
        <v>35.11</v>
      </c>
    </row>
    <row r="150" spans="1:13" ht="14.4" customHeight="1" x14ac:dyDescent="0.3">
      <c r="A150" s="831" t="s">
        <v>1942</v>
      </c>
      <c r="B150" s="832" t="s">
        <v>1612</v>
      </c>
      <c r="C150" s="832" t="s">
        <v>2287</v>
      </c>
      <c r="D150" s="832" t="s">
        <v>2288</v>
      </c>
      <c r="E150" s="832" t="s">
        <v>2289</v>
      </c>
      <c r="F150" s="849">
        <v>2</v>
      </c>
      <c r="G150" s="849">
        <v>32.76</v>
      </c>
      <c r="H150" s="837">
        <v>1</v>
      </c>
      <c r="I150" s="849"/>
      <c r="J150" s="849"/>
      <c r="K150" s="837">
        <v>0</v>
      </c>
      <c r="L150" s="849">
        <v>2</v>
      </c>
      <c r="M150" s="850">
        <v>32.76</v>
      </c>
    </row>
    <row r="151" spans="1:13" ht="14.4" customHeight="1" x14ac:dyDescent="0.3">
      <c r="A151" s="831" t="s">
        <v>1942</v>
      </c>
      <c r="B151" s="832" t="s">
        <v>1612</v>
      </c>
      <c r="C151" s="832" t="s">
        <v>2000</v>
      </c>
      <c r="D151" s="832" t="s">
        <v>1958</v>
      </c>
      <c r="E151" s="832" t="s">
        <v>1849</v>
      </c>
      <c r="F151" s="849">
        <v>4</v>
      </c>
      <c r="G151" s="849">
        <v>140.44</v>
      </c>
      <c r="H151" s="837">
        <v>1</v>
      </c>
      <c r="I151" s="849"/>
      <c r="J151" s="849"/>
      <c r="K151" s="837">
        <v>0</v>
      </c>
      <c r="L151" s="849">
        <v>4</v>
      </c>
      <c r="M151" s="850">
        <v>140.44</v>
      </c>
    </row>
    <row r="152" spans="1:13" ht="14.4" customHeight="1" x14ac:dyDescent="0.3">
      <c r="A152" s="831" t="s">
        <v>1942</v>
      </c>
      <c r="B152" s="832" t="s">
        <v>1634</v>
      </c>
      <c r="C152" s="832" t="s">
        <v>1852</v>
      </c>
      <c r="D152" s="832" t="s">
        <v>952</v>
      </c>
      <c r="E152" s="832" t="s">
        <v>1849</v>
      </c>
      <c r="F152" s="849"/>
      <c r="G152" s="849"/>
      <c r="H152" s="837">
        <v>0</v>
      </c>
      <c r="I152" s="849">
        <v>1</v>
      </c>
      <c r="J152" s="849">
        <v>47.7</v>
      </c>
      <c r="K152" s="837">
        <v>1</v>
      </c>
      <c r="L152" s="849">
        <v>1</v>
      </c>
      <c r="M152" s="850">
        <v>47.7</v>
      </c>
    </row>
    <row r="153" spans="1:13" ht="14.4" customHeight="1" x14ac:dyDescent="0.3">
      <c r="A153" s="831" t="s">
        <v>1942</v>
      </c>
      <c r="B153" s="832" t="s">
        <v>1634</v>
      </c>
      <c r="C153" s="832" t="s">
        <v>1635</v>
      </c>
      <c r="D153" s="832" t="s">
        <v>952</v>
      </c>
      <c r="E153" s="832" t="s">
        <v>1636</v>
      </c>
      <c r="F153" s="849"/>
      <c r="G153" s="849"/>
      <c r="H153" s="837">
        <v>0</v>
      </c>
      <c r="I153" s="849">
        <v>2</v>
      </c>
      <c r="J153" s="849">
        <v>286.18</v>
      </c>
      <c r="K153" s="837">
        <v>1</v>
      </c>
      <c r="L153" s="849">
        <v>2</v>
      </c>
      <c r="M153" s="850">
        <v>286.18</v>
      </c>
    </row>
    <row r="154" spans="1:13" ht="14.4" customHeight="1" x14ac:dyDescent="0.3">
      <c r="A154" s="831" t="s">
        <v>1942</v>
      </c>
      <c r="B154" s="832" t="s">
        <v>1639</v>
      </c>
      <c r="C154" s="832" t="s">
        <v>1643</v>
      </c>
      <c r="D154" s="832" t="s">
        <v>1641</v>
      </c>
      <c r="E154" s="832" t="s">
        <v>1644</v>
      </c>
      <c r="F154" s="849"/>
      <c r="G154" s="849"/>
      <c r="H154" s="837">
        <v>0</v>
      </c>
      <c r="I154" s="849">
        <v>1</v>
      </c>
      <c r="J154" s="849">
        <v>15.9</v>
      </c>
      <c r="K154" s="837">
        <v>1</v>
      </c>
      <c r="L154" s="849">
        <v>1</v>
      </c>
      <c r="M154" s="850">
        <v>15.9</v>
      </c>
    </row>
    <row r="155" spans="1:13" ht="14.4" customHeight="1" x14ac:dyDescent="0.3">
      <c r="A155" s="831" t="s">
        <v>1942</v>
      </c>
      <c r="B155" s="832" t="s">
        <v>1646</v>
      </c>
      <c r="C155" s="832" t="s">
        <v>1853</v>
      </c>
      <c r="D155" s="832" t="s">
        <v>1648</v>
      </c>
      <c r="E155" s="832" t="s">
        <v>1854</v>
      </c>
      <c r="F155" s="849"/>
      <c r="G155" s="849"/>
      <c r="H155" s="837">
        <v>0</v>
      </c>
      <c r="I155" s="849">
        <v>1</v>
      </c>
      <c r="J155" s="849">
        <v>72.88</v>
      </c>
      <c r="K155" s="837">
        <v>1</v>
      </c>
      <c r="L155" s="849">
        <v>1</v>
      </c>
      <c r="M155" s="850">
        <v>72.88</v>
      </c>
    </row>
    <row r="156" spans="1:13" ht="14.4" customHeight="1" x14ac:dyDescent="0.3">
      <c r="A156" s="831" t="s">
        <v>1942</v>
      </c>
      <c r="B156" s="832" t="s">
        <v>1646</v>
      </c>
      <c r="C156" s="832" t="s">
        <v>2925</v>
      </c>
      <c r="D156" s="832" t="s">
        <v>2425</v>
      </c>
      <c r="E156" s="832" t="s">
        <v>2926</v>
      </c>
      <c r="F156" s="849"/>
      <c r="G156" s="849"/>
      <c r="H156" s="837">
        <v>0</v>
      </c>
      <c r="I156" s="849">
        <v>1</v>
      </c>
      <c r="J156" s="849">
        <v>72.31</v>
      </c>
      <c r="K156" s="837">
        <v>1</v>
      </c>
      <c r="L156" s="849">
        <v>1</v>
      </c>
      <c r="M156" s="850">
        <v>72.31</v>
      </c>
    </row>
    <row r="157" spans="1:13" ht="14.4" customHeight="1" x14ac:dyDescent="0.3">
      <c r="A157" s="831" t="s">
        <v>1942</v>
      </c>
      <c r="B157" s="832" t="s">
        <v>1675</v>
      </c>
      <c r="C157" s="832" t="s">
        <v>1676</v>
      </c>
      <c r="D157" s="832" t="s">
        <v>1677</v>
      </c>
      <c r="E157" s="832" t="s">
        <v>1678</v>
      </c>
      <c r="F157" s="849"/>
      <c r="G157" s="849"/>
      <c r="H157" s="837">
        <v>0</v>
      </c>
      <c r="I157" s="849">
        <v>1</v>
      </c>
      <c r="J157" s="849">
        <v>278.63</v>
      </c>
      <c r="K157" s="837">
        <v>1</v>
      </c>
      <c r="L157" s="849">
        <v>1</v>
      </c>
      <c r="M157" s="850">
        <v>278.63</v>
      </c>
    </row>
    <row r="158" spans="1:13" ht="14.4" customHeight="1" x14ac:dyDescent="0.3">
      <c r="A158" s="831" t="s">
        <v>1942</v>
      </c>
      <c r="B158" s="832" t="s">
        <v>1675</v>
      </c>
      <c r="C158" s="832" t="s">
        <v>1955</v>
      </c>
      <c r="D158" s="832" t="s">
        <v>1677</v>
      </c>
      <c r="E158" s="832" t="s">
        <v>1687</v>
      </c>
      <c r="F158" s="849">
        <v>1</v>
      </c>
      <c r="G158" s="849">
        <v>117.71</v>
      </c>
      <c r="H158" s="837">
        <v>1</v>
      </c>
      <c r="I158" s="849"/>
      <c r="J158" s="849"/>
      <c r="K158" s="837">
        <v>0</v>
      </c>
      <c r="L158" s="849">
        <v>1</v>
      </c>
      <c r="M158" s="850">
        <v>117.71</v>
      </c>
    </row>
    <row r="159" spans="1:13" ht="14.4" customHeight="1" x14ac:dyDescent="0.3">
      <c r="A159" s="831" t="s">
        <v>1942</v>
      </c>
      <c r="B159" s="832" t="s">
        <v>1675</v>
      </c>
      <c r="C159" s="832" t="s">
        <v>2514</v>
      </c>
      <c r="D159" s="832" t="s">
        <v>1677</v>
      </c>
      <c r="E159" s="832" t="s">
        <v>2134</v>
      </c>
      <c r="F159" s="849">
        <v>1</v>
      </c>
      <c r="G159" s="849">
        <v>603.72</v>
      </c>
      <c r="H159" s="837">
        <v>1</v>
      </c>
      <c r="I159" s="849"/>
      <c r="J159" s="849"/>
      <c r="K159" s="837">
        <v>0</v>
      </c>
      <c r="L159" s="849">
        <v>1</v>
      </c>
      <c r="M159" s="850">
        <v>603.72</v>
      </c>
    </row>
    <row r="160" spans="1:13" ht="14.4" customHeight="1" x14ac:dyDescent="0.3">
      <c r="A160" s="831" t="s">
        <v>1942</v>
      </c>
      <c r="B160" s="832" t="s">
        <v>1684</v>
      </c>
      <c r="C160" s="832" t="s">
        <v>2927</v>
      </c>
      <c r="D160" s="832" t="s">
        <v>2439</v>
      </c>
      <c r="E160" s="832" t="s">
        <v>2928</v>
      </c>
      <c r="F160" s="849">
        <v>1</v>
      </c>
      <c r="G160" s="849">
        <v>86.97</v>
      </c>
      <c r="H160" s="837">
        <v>1</v>
      </c>
      <c r="I160" s="849"/>
      <c r="J160" s="849"/>
      <c r="K160" s="837">
        <v>0</v>
      </c>
      <c r="L160" s="849">
        <v>1</v>
      </c>
      <c r="M160" s="850">
        <v>86.97</v>
      </c>
    </row>
    <row r="161" spans="1:13" ht="14.4" customHeight="1" x14ac:dyDescent="0.3">
      <c r="A161" s="831" t="s">
        <v>1942</v>
      </c>
      <c r="B161" s="832" t="s">
        <v>1698</v>
      </c>
      <c r="C161" s="832" t="s">
        <v>1702</v>
      </c>
      <c r="D161" s="832" t="s">
        <v>1703</v>
      </c>
      <c r="E161" s="832" t="s">
        <v>1704</v>
      </c>
      <c r="F161" s="849"/>
      <c r="G161" s="849"/>
      <c r="H161" s="837">
        <v>0</v>
      </c>
      <c r="I161" s="849">
        <v>2</v>
      </c>
      <c r="J161" s="849">
        <v>98.16</v>
      </c>
      <c r="K161" s="837">
        <v>1</v>
      </c>
      <c r="L161" s="849">
        <v>2</v>
      </c>
      <c r="M161" s="850">
        <v>98.16</v>
      </c>
    </row>
    <row r="162" spans="1:13" ht="14.4" customHeight="1" x14ac:dyDescent="0.3">
      <c r="A162" s="831" t="s">
        <v>1942</v>
      </c>
      <c r="B162" s="832" t="s">
        <v>1706</v>
      </c>
      <c r="C162" s="832" t="s">
        <v>1709</v>
      </c>
      <c r="D162" s="832" t="s">
        <v>1089</v>
      </c>
      <c r="E162" s="832" t="s">
        <v>1710</v>
      </c>
      <c r="F162" s="849"/>
      <c r="G162" s="849"/>
      <c r="H162" s="837">
        <v>0</v>
      </c>
      <c r="I162" s="849">
        <v>1</v>
      </c>
      <c r="J162" s="849">
        <v>154.36000000000001</v>
      </c>
      <c r="K162" s="837">
        <v>1</v>
      </c>
      <c r="L162" s="849">
        <v>1</v>
      </c>
      <c r="M162" s="850">
        <v>154.36000000000001</v>
      </c>
    </row>
    <row r="163" spans="1:13" ht="14.4" customHeight="1" x14ac:dyDescent="0.3">
      <c r="A163" s="831" t="s">
        <v>1942</v>
      </c>
      <c r="B163" s="832" t="s">
        <v>1767</v>
      </c>
      <c r="C163" s="832" t="s">
        <v>1768</v>
      </c>
      <c r="D163" s="832" t="s">
        <v>1769</v>
      </c>
      <c r="E163" s="832" t="s">
        <v>1770</v>
      </c>
      <c r="F163" s="849"/>
      <c r="G163" s="849"/>
      <c r="H163" s="837">
        <v>0</v>
      </c>
      <c r="I163" s="849">
        <v>1</v>
      </c>
      <c r="J163" s="849">
        <v>50.32</v>
      </c>
      <c r="K163" s="837">
        <v>1</v>
      </c>
      <c r="L163" s="849">
        <v>1</v>
      </c>
      <c r="M163" s="850">
        <v>50.32</v>
      </c>
    </row>
    <row r="164" spans="1:13" ht="14.4" customHeight="1" x14ac:dyDescent="0.3">
      <c r="A164" s="831" t="s">
        <v>1943</v>
      </c>
      <c r="B164" s="832" t="s">
        <v>1535</v>
      </c>
      <c r="C164" s="832" t="s">
        <v>1536</v>
      </c>
      <c r="D164" s="832" t="s">
        <v>1537</v>
      </c>
      <c r="E164" s="832" t="s">
        <v>1538</v>
      </c>
      <c r="F164" s="849"/>
      <c r="G164" s="849"/>
      <c r="H164" s="837">
        <v>0</v>
      </c>
      <c r="I164" s="849">
        <v>3</v>
      </c>
      <c r="J164" s="849">
        <v>361.83</v>
      </c>
      <c r="K164" s="837">
        <v>1</v>
      </c>
      <c r="L164" s="849">
        <v>3</v>
      </c>
      <c r="M164" s="850">
        <v>361.83</v>
      </c>
    </row>
    <row r="165" spans="1:13" ht="14.4" customHeight="1" x14ac:dyDescent="0.3">
      <c r="A165" s="831" t="s">
        <v>1943</v>
      </c>
      <c r="B165" s="832" t="s">
        <v>1535</v>
      </c>
      <c r="C165" s="832" t="s">
        <v>1539</v>
      </c>
      <c r="D165" s="832" t="s">
        <v>1537</v>
      </c>
      <c r="E165" s="832" t="s">
        <v>1540</v>
      </c>
      <c r="F165" s="849">
        <v>2</v>
      </c>
      <c r="G165" s="849">
        <v>369.48</v>
      </c>
      <c r="H165" s="837">
        <v>1</v>
      </c>
      <c r="I165" s="849"/>
      <c r="J165" s="849"/>
      <c r="K165" s="837">
        <v>0</v>
      </c>
      <c r="L165" s="849">
        <v>2</v>
      </c>
      <c r="M165" s="850">
        <v>369.48</v>
      </c>
    </row>
    <row r="166" spans="1:13" ht="14.4" customHeight="1" x14ac:dyDescent="0.3">
      <c r="A166" s="831" t="s">
        <v>1943</v>
      </c>
      <c r="B166" s="832" t="s">
        <v>1541</v>
      </c>
      <c r="C166" s="832" t="s">
        <v>2303</v>
      </c>
      <c r="D166" s="832" t="s">
        <v>808</v>
      </c>
      <c r="E166" s="832" t="s">
        <v>1555</v>
      </c>
      <c r="F166" s="849"/>
      <c r="G166" s="849"/>
      <c r="H166" s="837">
        <v>0</v>
      </c>
      <c r="I166" s="849">
        <v>3</v>
      </c>
      <c r="J166" s="849">
        <v>1472.67</v>
      </c>
      <c r="K166" s="837">
        <v>1</v>
      </c>
      <c r="L166" s="849">
        <v>3</v>
      </c>
      <c r="M166" s="850">
        <v>1472.67</v>
      </c>
    </row>
    <row r="167" spans="1:13" ht="14.4" customHeight="1" x14ac:dyDescent="0.3">
      <c r="A167" s="831" t="s">
        <v>1943</v>
      </c>
      <c r="B167" s="832" t="s">
        <v>1541</v>
      </c>
      <c r="C167" s="832" t="s">
        <v>2304</v>
      </c>
      <c r="D167" s="832" t="s">
        <v>814</v>
      </c>
      <c r="E167" s="832" t="s">
        <v>1839</v>
      </c>
      <c r="F167" s="849"/>
      <c r="G167" s="849"/>
      <c r="H167" s="837">
        <v>0</v>
      </c>
      <c r="I167" s="849">
        <v>1</v>
      </c>
      <c r="J167" s="849">
        <v>1385.62</v>
      </c>
      <c r="K167" s="837">
        <v>1</v>
      </c>
      <c r="L167" s="849">
        <v>1</v>
      </c>
      <c r="M167" s="850">
        <v>1385.62</v>
      </c>
    </row>
    <row r="168" spans="1:13" ht="14.4" customHeight="1" x14ac:dyDescent="0.3">
      <c r="A168" s="831" t="s">
        <v>1943</v>
      </c>
      <c r="B168" s="832" t="s">
        <v>1556</v>
      </c>
      <c r="C168" s="832" t="s">
        <v>2114</v>
      </c>
      <c r="D168" s="832" t="s">
        <v>2115</v>
      </c>
      <c r="E168" s="832" t="s">
        <v>2116</v>
      </c>
      <c r="F168" s="849">
        <v>1</v>
      </c>
      <c r="G168" s="849">
        <v>300.33</v>
      </c>
      <c r="H168" s="837">
        <v>1</v>
      </c>
      <c r="I168" s="849"/>
      <c r="J168" s="849"/>
      <c r="K168" s="837">
        <v>0</v>
      </c>
      <c r="L168" s="849">
        <v>1</v>
      </c>
      <c r="M168" s="850">
        <v>300.33</v>
      </c>
    </row>
    <row r="169" spans="1:13" ht="14.4" customHeight="1" x14ac:dyDescent="0.3">
      <c r="A169" s="831" t="s">
        <v>1943</v>
      </c>
      <c r="B169" s="832" t="s">
        <v>1556</v>
      </c>
      <c r="C169" s="832" t="s">
        <v>1560</v>
      </c>
      <c r="D169" s="832" t="s">
        <v>1558</v>
      </c>
      <c r="E169" s="832" t="s">
        <v>1561</v>
      </c>
      <c r="F169" s="849"/>
      <c r="G169" s="849"/>
      <c r="H169" s="837">
        <v>0</v>
      </c>
      <c r="I169" s="849">
        <v>1</v>
      </c>
      <c r="J169" s="849">
        <v>186.87</v>
      </c>
      <c r="K169" s="837">
        <v>1</v>
      </c>
      <c r="L169" s="849">
        <v>1</v>
      </c>
      <c r="M169" s="850">
        <v>186.87</v>
      </c>
    </row>
    <row r="170" spans="1:13" ht="14.4" customHeight="1" x14ac:dyDescent="0.3">
      <c r="A170" s="831" t="s">
        <v>1943</v>
      </c>
      <c r="B170" s="832" t="s">
        <v>1568</v>
      </c>
      <c r="C170" s="832" t="s">
        <v>1571</v>
      </c>
      <c r="D170" s="832" t="s">
        <v>721</v>
      </c>
      <c r="E170" s="832" t="s">
        <v>1572</v>
      </c>
      <c r="F170" s="849"/>
      <c r="G170" s="849"/>
      <c r="H170" s="837">
        <v>0</v>
      </c>
      <c r="I170" s="849">
        <v>5</v>
      </c>
      <c r="J170" s="849">
        <v>368.01</v>
      </c>
      <c r="K170" s="837">
        <v>1</v>
      </c>
      <c r="L170" s="849">
        <v>5</v>
      </c>
      <c r="M170" s="850">
        <v>368.01</v>
      </c>
    </row>
    <row r="171" spans="1:13" ht="14.4" customHeight="1" x14ac:dyDescent="0.3">
      <c r="A171" s="831" t="s">
        <v>1943</v>
      </c>
      <c r="B171" s="832" t="s">
        <v>1580</v>
      </c>
      <c r="C171" s="832" t="s">
        <v>1844</v>
      </c>
      <c r="D171" s="832" t="s">
        <v>1240</v>
      </c>
      <c r="E171" s="832" t="s">
        <v>1845</v>
      </c>
      <c r="F171" s="849">
        <v>4</v>
      </c>
      <c r="G171" s="849">
        <v>170.04</v>
      </c>
      <c r="H171" s="837">
        <v>1</v>
      </c>
      <c r="I171" s="849"/>
      <c r="J171" s="849"/>
      <c r="K171" s="837">
        <v>0</v>
      </c>
      <c r="L171" s="849">
        <v>4</v>
      </c>
      <c r="M171" s="850">
        <v>170.04</v>
      </c>
    </row>
    <row r="172" spans="1:13" ht="14.4" customHeight="1" x14ac:dyDescent="0.3">
      <c r="A172" s="831" t="s">
        <v>1943</v>
      </c>
      <c r="B172" s="832" t="s">
        <v>1593</v>
      </c>
      <c r="C172" s="832" t="s">
        <v>1596</v>
      </c>
      <c r="D172" s="832" t="s">
        <v>1597</v>
      </c>
      <c r="E172" s="832" t="s">
        <v>1598</v>
      </c>
      <c r="F172" s="849"/>
      <c r="G172" s="849"/>
      <c r="H172" s="837">
        <v>0</v>
      </c>
      <c r="I172" s="849">
        <v>1</v>
      </c>
      <c r="J172" s="849">
        <v>38.04</v>
      </c>
      <c r="K172" s="837">
        <v>1</v>
      </c>
      <c r="L172" s="849">
        <v>1</v>
      </c>
      <c r="M172" s="850">
        <v>38.04</v>
      </c>
    </row>
    <row r="173" spans="1:13" ht="14.4" customHeight="1" x14ac:dyDescent="0.3">
      <c r="A173" s="831" t="s">
        <v>1943</v>
      </c>
      <c r="B173" s="832" t="s">
        <v>1612</v>
      </c>
      <c r="C173" s="832" t="s">
        <v>1957</v>
      </c>
      <c r="D173" s="832" t="s">
        <v>1958</v>
      </c>
      <c r="E173" s="832" t="s">
        <v>1959</v>
      </c>
      <c r="F173" s="849">
        <v>1</v>
      </c>
      <c r="G173" s="849">
        <v>105.32</v>
      </c>
      <c r="H173" s="837">
        <v>1</v>
      </c>
      <c r="I173" s="849"/>
      <c r="J173" s="849"/>
      <c r="K173" s="837">
        <v>0</v>
      </c>
      <c r="L173" s="849">
        <v>1</v>
      </c>
      <c r="M173" s="850">
        <v>105.32</v>
      </c>
    </row>
    <row r="174" spans="1:13" ht="14.4" customHeight="1" x14ac:dyDescent="0.3">
      <c r="A174" s="831" t="s">
        <v>1943</v>
      </c>
      <c r="B174" s="832" t="s">
        <v>1612</v>
      </c>
      <c r="C174" s="832" t="s">
        <v>2285</v>
      </c>
      <c r="D174" s="832" t="s">
        <v>1961</v>
      </c>
      <c r="E174" s="832" t="s">
        <v>2286</v>
      </c>
      <c r="F174" s="849">
        <v>1</v>
      </c>
      <c r="G174" s="849">
        <v>210.66</v>
      </c>
      <c r="H174" s="837">
        <v>1</v>
      </c>
      <c r="I174" s="849"/>
      <c r="J174" s="849"/>
      <c r="K174" s="837">
        <v>0</v>
      </c>
      <c r="L174" s="849">
        <v>1</v>
      </c>
      <c r="M174" s="850">
        <v>210.66</v>
      </c>
    </row>
    <row r="175" spans="1:13" ht="14.4" customHeight="1" x14ac:dyDescent="0.3">
      <c r="A175" s="831" t="s">
        <v>1943</v>
      </c>
      <c r="B175" s="832" t="s">
        <v>1612</v>
      </c>
      <c r="C175" s="832" t="s">
        <v>2287</v>
      </c>
      <c r="D175" s="832" t="s">
        <v>2288</v>
      </c>
      <c r="E175" s="832" t="s">
        <v>2289</v>
      </c>
      <c r="F175" s="849">
        <v>1</v>
      </c>
      <c r="G175" s="849">
        <v>16.38</v>
      </c>
      <c r="H175" s="837">
        <v>1</v>
      </c>
      <c r="I175" s="849"/>
      <c r="J175" s="849"/>
      <c r="K175" s="837">
        <v>0</v>
      </c>
      <c r="L175" s="849">
        <v>1</v>
      </c>
      <c r="M175" s="850">
        <v>16.38</v>
      </c>
    </row>
    <row r="176" spans="1:13" ht="14.4" customHeight="1" x14ac:dyDescent="0.3">
      <c r="A176" s="831" t="s">
        <v>1943</v>
      </c>
      <c r="B176" s="832" t="s">
        <v>1612</v>
      </c>
      <c r="C176" s="832" t="s">
        <v>2000</v>
      </c>
      <c r="D176" s="832" t="s">
        <v>1958</v>
      </c>
      <c r="E176" s="832" t="s">
        <v>1849</v>
      </c>
      <c r="F176" s="849">
        <v>1</v>
      </c>
      <c r="G176" s="849">
        <v>35.11</v>
      </c>
      <c r="H176" s="837">
        <v>1</v>
      </c>
      <c r="I176" s="849"/>
      <c r="J176" s="849"/>
      <c r="K176" s="837">
        <v>0</v>
      </c>
      <c r="L176" s="849">
        <v>1</v>
      </c>
      <c r="M176" s="850">
        <v>35.11</v>
      </c>
    </row>
    <row r="177" spans="1:13" ht="14.4" customHeight="1" x14ac:dyDescent="0.3">
      <c r="A177" s="831" t="s">
        <v>1943</v>
      </c>
      <c r="B177" s="832" t="s">
        <v>1612</v>
      </c>
      <c r="C177" s="832" t="s">
        <v>1960</v>
      </c>
      <c r="D177" s="832" t="s">
        <v>1961</v>
      </c>
      <c r="E177" s="832" t="s">
        <v>681</v>
      </c>
      <c r="F177" s="849">
        <v>2</v>
      </c>
      <c r="G177" s="849">
        <v>140.46</v>
      </c>
      <c r="H177" s="837">
        <v>1</v>
      </c>
      <c r="I177" s="849"/>
      <c r="J177" s="849"/>
      <c r="K177" s="837">
        <v>0</v>
      </c>
      <c r="L177" s="849">
        <v>2</v>
      </c>
      <c r="M177" s="850">
        <v>140.46</v>
      </c>
    </row>
    <row r="178" spans="1:13" ht="14.4" customHeight="1" x14ac:dyDescent="0.3">
      <c r="A178" s="831" t="s">
        <v>1943</v>
      </c>
      <c r="B178" s="832" t="s">
        <v>1612</v>
      </c>
      <c r="C178" s="832" t="s">
        <v>2096</v>
      </c>
      <c r="D178" s="832" t="s">
        <v>2097</v>
      </c>
      <c r="E178" s="832" t="s">
        <v>1849</v>
      </c>
      <c r="F178" s="849">
        <v>1</v>
      </c>
      <c r="G178" s="849">
        <v>35.11</v>
      </c>
      <c r="H178" s="837">
        <v>1</v>
      </c>
      <c r="I178" s="849"/>
      <c r="J178" s="849"/>
      <c r="K178" s="837">
        <v>0</v>
      </c>
      <c r="L178" s="849">
        <v>1</v>
      </c>
      <c r="M178" s="850">
        <v>35.11</v>
      </c>
    </row>
    <row r="179" spans="1:13" ht="14.4" customHeight="1" x14ac:dyDescent="0.3">
      <c r="A179" s="831" t="s">
        <v>1943</v>
      </c>
      <c r="B179" s="832" t="s">
        <v>1612</v>
      </c>
      <c r="C179" s="832" t="s">
        <v>2068</v>
      </c>
      <c r="D179" s="832" t="s">
        <v>680</v>
      </c>
      <c r="E179" s="832" t="s">
        <v>2069</v>
      </c>
      <c r="F179" s="849"/>
      <c r="G179" s="849"/>
      <c r="H179" s="837">
        <v>0</v>
      </c>
      <c r="I179" s="849">
        <v>1</v>
      </c>
      <c r="J179" s="849">
        <v>17.559999999999999</v>
      </c>
      <c r="K179" s="837">
        <v>1</v>
      </c>
      <c r="L179" s="849">
        <v>1</v>
      </c>
      <c r="M179" s="850">
        <v>17.559999999999999</v>
      </c>
    </row>
    <row r="180" spans="1:13" ht="14.4" customHeight="1" x14ac:dyDescent="0.3">
      <c r="A180" s="831" t="s">
        <v>1943</v>
      </c>
      <c r="B180" s="832" t="s">
        <v>1612</v>
      </c>
      <c r="C180" s="832" t="s">
        <v>1613</v>
      </c>
      <c r="D180" s="832" t="s">
        <v>680</v>
      </c>
      <c r="E180" s="832" t="s">
        <v>1614</v>
      </c>
      <c r="F180" s="849"/>
      <c r="G180" s="849"/>
      <c r="H180" s="837">
        <v>0</v>
      </c>
      <c r="I180" s="849">
        <v>1</v>
      </c>
      <c r="J180" s="849">
        <v>117.03</v>
      </c>
      <c r="K180" s="837">
        <v>1</v>
      </c>
      <c r="L180" s="849">
        <v>1</v>
      </c>
      <c r="M180" s="850">
        <v>117.03</v>
      </c>
    </row>
    <row r="181" spans="1:13" ht="14.4" customHeight="1" x14ac:dyDescent="0.3">
      <c r="A181" s="831" t="s">
        <v>1943</v>
      </c>
      <c r="B181" s="832" t="s">
        <v>1624</v>
      </c>
      <c r="C181" s="832" t="s">
        <v>2284</v>
      </c>
      <c r="D181" s="832" t="s">
        <v>1626</v>
      </c>
      <c r="E181" s="832" t="s">
        <v>1974</v>
      </c>
      <c r="F181" s="849"/>
      <c r="G181" s="849"/>
      <c r="H181" s="837">
        <v>0</v>
      </c>
      <c r="I181" s="849">
        <v>1</v>
      </c>
      <c r="J181" s="849">
        <v>93.27</v>
      </c>
      <c r="K181" s="837">
        <v>1</v>
      </c>
      <c r="L181" s="849">
        <v>1</v>
      </c>
      <c r="M181" s="850">
        <v>93.27</v>
      </c>
    </row>
    <row r="182" spans="1:13" ht="14.4" customHeight="1" x14ac:dyDescent="0.3">
      <c r="A182" s="831" t="s">
        <v>1943</v>
      </c>
      <c r="B182" s="832" t="s">
        <v>1624</v>
      </c>
      <c r="C182" s="832" t="s">
        <v>1625</v>
      </c>
      <c r="D182" s="832" t="s">
        <v>1626</v>
      </c>
      <c r="E182" s="832" t="s">
        <v>1627</v>
      </c>
      <c r="F182" s="849"/>
      <c r="G182" s="849"/>
      <c r="H182" s="837">
        <v>0</v>
      </c>
      <c r="I182" s="849">
        <v>1</v>
      </c>
      <c r="J182" s="849">
        <v>31.09</v>
      </c>
      <c r="K182" s="837">
        <v>1</v>
      </c>
      <c r="L182" s="849">
        <v>1</v>
      </c>
      <c r="M182" s="850">
        <v>31.09</v>
      </c>
    </row>
    <row r="183" spans="1:13" ht="14.4" customHeight="1" x14ac:dyDescent="0.3">
      <c r="A183" s="831" t="s">
        <v>1943</v>
      </c>
      <c r="B183" s="832" t="s">
        <v>1624</v>
      </c>
      <c r="C183" s="832" t="s">
        <v>1628</v>
      </c>
      <c r="D183" s="832" t="s">
        <v>1626</v>
      </c>
      <c r="E183" s="832" t="s">
        <v>1629</v>
      </c>
      <c r="F183" s="849"/>
      <c r="G183" s="849"/>
      <c r="H183" s="837">
        <v>0</v>
      </c>
      <c r="I183" s="849">
        <v>1</v>
      </c>
      <c r="J183" s="849">
        <v>62.18</v>
      </c>
      <c r="K183" s="837">
        <v>1</v>
      </c>
      <c r="L183" s="849">
        <v>1</v>
      </c>
      <c r="M183" s="850">
        <v>62.18</v>
      </c>
    </row>
    <row r="184" spans="1:13" ht="14.4" customHeight="1" x14ac:dyDescent="0.3">
      <c r="A184" s="831" t="s">
        <v>1943</v>
      </c>
      <c r="B184" s="832" t="s">
        <v>1634</v>
      </c>
      <c r="C184" s="832" t="s">
        <v>1852</v>
      </c>
      <c r="D184" s="832" t="s">
        <v>952</v>
      </c>
      <c r="E184" s="832" t="s">
        <v>1849</v>
      </c>
      <c r="F184" s="849"/>
      <c r="G184" s="849"/>
      <c r="H184" s="837">
        <v>0</v>
      </c>
      <c r="I184" s="849">
        <v>1</v>
      </c>
      <c r="J184" s="849">
        <v>47.7</v>
      </c>
      <c r="K184" s="837">
        <v>1</v>
      </c>
      <c r="L184" s="849">
        <v>1</v>
      </c>
      <c r="M184" s="850">
        <v>47.7</v>
      </c>
    </row>
    <row r="185" spans="1:13" ht="14.4" customHeight="1" x14ac:dyDescent="0.3">
      <c r="A185" s="831" t="s">
        <v>1943</v>
      </c>
      <c r="B185" s="832" t="s">
        <v>1639</v>
      </c>
      <c r="C185" s="832" t="s">
        <v>2313</v>
      </c>
      <c r="D185" s="832" t="s">
        <v>1641</v>
      </c>
      <c r="E185" s="832" t="s">
        <v>1629</v>
      </c>
      <c r="F185" s="849"/>
      <c r="G185" s="849"/>
      <c r="H185" s="837">
        <v>0</v>
      </c>
      <c r="I185" s="849">
        <v>1</v>
      </c>
      <c r="J185" s="849">
        <v>95.39</v>
      </c>
      <c r="K185" s="837">
        <v>1</v>
      </c>
      <c r="L185" s="849">
        <v>1</v>
      </c>
      <c r="M185" s="850">
        <v>95.39</v>
      </c>
    </row>
    <row r="186" spans="1:13" ht="14.4" customHeight="1" x14ac:dyDescent="0.3">
      <c r="A186" s="831" t="s">
        <v>1943</v>
      </c>
      <c r="B186" s="832" t="s">
        <v>1639</v>
      </c>
      <c r="C186" s="832" t="s">
        <v>1643</v>
      </c>
      <c r="D186" s="832" t="s">
        <v>1641</v>
      </c>
      <c r="E186" s="832" t="s">
        <v>1644</v>
      </c>
      <c r="F186" s="849"/>
      <c r="G186" s="849"/>
      <c r="H186" s="837">
        <v>0</v>
      </c>
      <c r="I186" s="849">
        <v>1</v>
      </c>
      <c r="J186" s="849">
        <v>15.9</v>
      </c>
      <c r="K186" s="837">
        <v>1</v>
      </c>
      <c r="L186" s="849">
        <v>1</v>
      </c>
      <c r="M186" s="850">
        <v>15.9</v>
      </c>
    </row>
    <row r="187" spans="1:13" ht="14.4" customHeight="1" x14ac:dyDescent="0.3">
      <c r="A187" s="831" t="s">
        <v>1943</v>
      </c>
      <c r="B187" s="832" t="s">
        <v>1639</v>
      </c>
      <c r="C187" s="832" t="s">
        <v>1645</v>
      </c>
      <c r="D187" s="832" t="s">
        <v>1641</v>
      </c>
      <c r="E187" s="832" t="s">
        <v>1627</v>
      </c>
      <c r="F187" s="849"/>
      <c r="G187" s="849"/>
      <c r="H187" s="837">
        <v>0</v>
      </c>
      <c r="I187" s="849">
        <v>2</v>
      </c>
      <c r="J187" s="849">
        <v>95.4</v>
      </c>
      <c r="K187" s="837">
        <v>1</v>
      </c>
      <c r="L187" s="849">
        <v>2</v>
      </c>
      <c r="M187" s="850">
        <v>95.4</v>
      </c>
    </row>
    <row r="188" spans="1:13" ht="14.4" customHeight="1" x14ac:dyDescent="0.3">
      <c r="A188" s="831" t="s">
        <v>1943</v>
      </c>
      <c r="B188" s="832" t="s">
        <v>1660</v>
      </c>
      <c r="C188" s="832" t="s">
        <v>1661</v>
      </c>
      <c r="D188" s="832" t="s">
        <v>902</v>
      </c>
      <c r="E188" s="832" t="s">
        <v>1662</v>
      </c>
      <c r="F188" s="849"/>
      <c r="G188" s="849"/>
      <c r="H188" s="837">
        <v>0</v>
      </c>
      <c r="I188" s="849">
        <v>2</v>
      </c>
      <c r="J188" s="849">
        <v>79.099999999999994</v>
      </c>
      <c r="K188" s="837">
        <v>1</v>
      </c>
      <c r="L188" s="849">
        <v>2</v>
      </c>
      <c r="M188" s="850">
        <v>79.099999999999994</v>
      </c>
    </row>
    <row r="189" spans="1:13" ht="14.4" customHeight="1" x14ac:dyDescent="0.3">
      <c r="A189" s="831" t="s">
        <v>1943</v>
      </c>
      <c r="B189" s="832" t="s">
        <v>1675</v>
      </c>
      <c r="C189" s="832" t="s">
        <v>1676</v>
      </c>
      <c r="D189" s="832" t="s">
        <v>1677</v>
      </c>
      <c r="E189" s="832" t="s">
        <v>1678</v>
      </c>
      <c r="F189" s="849"/>
      <c r="G189" s="849"/>
      <c r="H189" s="837">
        <v>0</v>
      </c>
      <c r="I189" s="849">
        <v>6</v>
      </c>
      <c r="J189" s="849">
        <v>1671.7800000000002</v>
      </c>
      <c r="K189" s="837">
        <v>1</v>
      </c>
      <c r="L189" s="849">
        <v>6</v>
      </c>
      <c r="M189" s="850">
        <v>1671.7800000000002</v>
      </c>
    </row>
    <row r="190" spans="1:13" ht="14.4" customHeight="1" x14ac:dyDescent="0.3">
      <c r="A190" s="831" t="s">
        <v>1943</v>
      </c>
      <c r="B190" s="832" t="s">
        <v>1675</v>
      </c>
      <c r="C190" s="832" t="s">
        <v>2107</v>
      </c>
      <c r="D190" s="832" t="s">
        <v>1677</v>
      </c>
      <c r="E190" s="832" t="s">
        <v>1689</v>
      </c>
      <c r="F190" s="849">
        <v>1</v>
      </c>
      <c r="G190" s="849">
        <v>392.41</v>
      </c>
      <c r="H190" s="837">
        <v>1</v>
      </c>
      <c r="I190" s="849"/>
      <c r="J190" s="849"/>
      <c r="K190" s="837">
        <v>0</v>
      </c>
      <c r="L190" s="849">
        <v>1</v>
      </c>
      <c r="M190" s="850">
        <v>392.41</v>
      </c>
    </row>
    <row r="191" spans="1:13" ht="14.4" customHeight="1" x14ac:dyDescent="0.3">
      <c r="A191" s="831" t="s">
        <v>1943</v>
      </c>
      <c r="B191" s="832" t="s">
        <v>1706</v>
      </c>
      <c r="C191" s="832" t="s">
        <v>2326</v>
      </c>
      <c r="D191" s="832" t="s">
        <v>2327</v>
      </c>
      <c r="E191" s="832" t="s">
        <v>2328</v>
      </c>
      <c r="F191" s="849">
        <v>1</v>
      </c>
      <c r="G191" s="849">
        <v>154.36000000000001</v>
      </c>
      <c r="H191" s="837">
        <v>1</v>
      </c>
      <c r="I191" s="849"/>
      <c r="J191" s="849"/>
      <c r="K191" s="837">
        <v>0</v>
      </c>
      <c r="L191" s="849">
        <v>1</v>
      </c>
      <c r="M191" s="850">
        <v>154.36000000000001</v>
      </c>
    </row>
    <row r="192" spans="1:13" ht="14.4" customHeight="1" x14ac:dyDescent="0.3">
      <c r="A192" s="831" t="s">
        <v>1943</v>
      </c>
      <c r="B192" s="832" t="s">
        <v>1706</v>
      </c>
      <c r="C192" s="832" t="s">
        <v>1709</v>
      </c>
      <c r="D192" s="832" t="s">
        <v>1089</v>
      </c>
      <c r="E192" s="832" t="s">
        <v>1710</v>
      </c>
      <c r="F192" s="849"/>
      <c r="G192" s="849"/>
      <c r="H192" s="837">
        <v>0</v>
      </c>
      <c r="I192" s="849">
        <v>1</v>
      </c>
      <c r="J192" s="849">
        <v>154.36000000000001</v>
      </c>
      <c r="K192" s="837">
        <v>1</v>
      </c>
      <c r="L192" s="849">
        <v>1</v>
      </c>
      <c r="M192" s="850">
        <v>154.36000000000001</v>
      </c>
    </row>
    <row r="193" spans="1:13" ht="14.4" customHeight="1" x14ac:dyDescent="0.3">
      <c r="A193" s="831" t="s">
        <v>1943</v>
      </c>
      <c r="B193" s="832" t="s">
        <v>3032</v>
      </c>
      <c r="C193" s="832" t="s">
        <v>1983</v>
      </c>
      <c r="D193" s="832" t="s">
        <v>1129</v>
      </c>
      <c r="E193" s="832" t="s">
        <v>1984</v>
      </c>
      <c r="F193" s="849">
        <v>1</v>
      </c>
      <c r="G193" s="849">
        <v>98.75</v>
      </c>
      <c r="H193" s="837">
        <v>1</v>
      </c>
      <c r="I193" s="849"/>
      <c r="J193" s="849"/>
      <c r="K193" s="837">
        <v>0</v>
      </c>
      <c r="L193" s="849">
        <v>1</v>
      </c>
      <c r="M193" s="850">
        <v>98.75</v>
      </c>
    </row>
    <row r="194" spans="1:13" ht="14.4" customHeight="1" x14ac:dyDescent="0.3">
      <c r="A194" s="831" t="s">
        <v>1943</v>
      </c>
      <c r="B194" s="832" t="s">
        <v>1562</v>
      </c>
      <c r="C194" s="832" t="s">
        <v>1566</v>
      </c>
      <c r="D194" s="832" t="s">
        <v>1564</v>
      </c>
      <c r="E194" s="832" t="s">
        <v>1567</v>
      </c>
      <c r="F194" s="849"/>
      <c r="G194" s="849"/>
      <c r="H194" s="837">
        <v>0</v>
      </c>
      <c r="I194" s="849">
        <v>1</v>
      </c>
      <c r="J194" s="849">
        <v>1887.9</v>
      </c>
      <c r="K194" s="837">
        <v>1</v>
      </c>
      <c r="L194" s="849">
        <v>1</v>
      </c>
      <c r="M194" s="850">
        <v>1887.9</v>
      </c>
    </row>
    <row r="195" spans="1:13" ht="14.4" customHeight="1" x14ac:dyDescent="0.3">
      <c r="A195" s="831" t="s">
        <v>1943</v>
      </c>
      <c r="B195" s="832" t="s">
        <v>1654</v>
      </c>
      <c r="C195" s="832" t="s">
        <v>2112</v>
      </c>
      <c r="D195" s="832" t="s">
        <v>1656</v>
      </c>
      <c r="E195" s="832" t="s">
        <v>2113</v>
      </c>
      <c r="F195" s="849"/>
      <c r="G195" s="849"/>
      <c r="H195" s="837">
        <v>0</v>
      </c>
      <c r="I195" s="849">
        <v>1</v>
      </c>
      <c r="J195" s="849">
        <v>654.95000000000005</v>
      </c>
      <c r="K195" s="837">
        <v>1</v>
      </c>
      <c r="L195" s="849">
        <v>1</v>
      </c>
      <c r="M195" s="850">
        <v>654.95000000000005</v>
      </c>
    </row>
    <row r="196" spans="1:13" ht="14.4" customHeight="1" x14ac:dyDescent="0.3">
      <c r="A196" s="831" t="s">
        <v>1944</v>
      </c>
      <c r="B196" s="832" t="s">
        <v>1512</v>
      </c>
      <c r="C196" s="832" t="s">
        <v>2031</v>
      </c>
      <c r="D196" s="832" t="s">
        <v>1516</v>
      </c>
      <c r="E196" s="832" t="s">
        <v>1517</v>
      </c>
      <c r="F196" s="849"/>
      <c r="G196" s="849"/>
      <c r="H196" s="837">
        <v>0</v>
      </c>
      <c r="I196" s="849">
        <v>2</v>
      </c>
      <c r="J196" s="849">
        <v>32.24</v>
      </c>
      <c r="K196" s="837">
        <v>1</v>
      </c>
      <c r="L196" s="849">
        <v>2</v>
      </c>
      <c r="M196" s="850">
        <v>32.24</v>
      </c>
    </row>
    <row r="197" spans="1:13" ht="14.4" customHeight="1" x14ac:dyDescent="0.3">
      <c r="A197" s="831" t="s">
        <v>1944</v>
      </c>
      <c r="B197" s="832" t="s">
        <v>1512</v>
      </c>
      <c r="C197" s="832" t="s">
        <v>2032</v>
      </c>
      <c r="D197" s="832" t="s">
        <v>1516</v>
      </c>
      <c r="E197" s="832" t="s">
        <v>2033</v>
      </c>
      <c r="F197" s="849"/>
      <c r="G197" s="849"/>
      <c r="H197" s="837">
        <v>0</v>
      </c>
      <c r="I197" s="849">
        <v>4</v>
      </c>
      <c r="J197" s="849">
        <v>129</v>
      </c>
      <c r="K197" s="837">
        <v>1</v>
      </c>
      <c r="L197" s="849">
        <v>4</v>
      </c>
      <c r="M197" s="850">
        <v>129</v>
      </c>
    </row>
    <row r="198" spans="1:13" ht="14.4" customHeight="1" x14ac:dyDescent="0.3">
      <c r="A198" s="831" t="s">
        <v>1944</v>
      </c>
      <c r="B198" s="832" t="s">
        <v>1512</v>
      </c>
      <c r="C198" s="832" t="s">
        <v>2034</v>
      </c>
      <c r="D198" s="832" t="s">
        <v>1516</v>
      </c>
      <c r="E198" s="832" t="s">
        <v>2035</v>
      </c>
      <c r="F198" s="849"/>
      <c r="G198" s="849"/>
      <c r="H198" s="837">
        <v>0</v>
      </c>
      <c r="I198" s="849">
        <v>3</v>
      </c>
      <c r="J198" s="849">
        <v>24.18</v>
      </c>
      <c r="K198" s="837">
        <v>1</v>
      </c>
      <c r="L198" s="849">
        <v>3</v>
      </c>
      <c r="M198" s="850">
        <v>24.18</v>
      </c>
    </row>
    <row r="199" spans="1:13" ht="14.4" customHeight="1" x14ac:dyDescent="0.3">
      <c r="A199" s="831" t="s">
        <v>1944</v>
      </c>
      <c r="B199" s="832" t="s">
        <v>1512</v>
      </c>
      <c r="C199" s="832" t="s">
        <v>2420</v>
      </c>
      <c r="D199" s="832" t="s">
        <v>2421</v>
      </c>
      <c r="E199" s="832" t="s">
        <v>2422</v>
      </c>
      <c r="F199" s="849">
        <v>1</v>
      </c>
      <c r="G199" s="849">
        <v>16.12</v>
      </c>
      <c r="H199" s="837">
        <v>1</v>
      </c>
      <c r="I199" s="849"/>
      <c r="J199" s="849"/>
      <c r="K199" s="837">
        <v>0</v>
      </c>
      <c r="L199" s="849">
        <v>1</v>
      </c>
      <c r="M199" s="850">
        <v>16.12</v>
      </c>
    </row>
    <row r="200" spans="1:13" ht="14.4" customHeight="1" x14ac:dyDescent="0.3">
      <c r="A200" s="831" t="s">
        <v>1944</v>
      </c>
      <c r="B200" s="832" t="s">
        <v>1529</v>
      </c>
      <c r="C200" s="832" t="s">
        <v>1530</v>
      </c>
      <c r="D200" s="832" t="s">
        <v>982</v>
      </c>
      <c r="E200" s="832" t="s">
        <v>1531</v>
      </c>
      <c r="F200" s="849"/>
      <c r="G200" s="849"/>
      <c r="H200" s="837">
        <v>0</v>
      </c>
      <c r="I200" s="849">
        <v>1</v>
      </c>
      <c r="J200" s="849">
        <v>86.41</v>
      </c>
      <c r="K200" s="837">
        <v>1</v>
      </c>
      <c r="L200" s="849">
        <v>1</v>
      </c>
      <c r="M200" s="850">
        <v>86.41</v>
      </c>
    </row>
    <row r="201" spans="1:13" ht="14.4" customHeight="1" x14ac:dyDescent="0.3">
      <c r="A201" s="831" t="s">
        <v>1944</v>
      </c>
      <c r="B201" s="832" t="s">
        <v>1532</v>
      </c>
      <c r="C201" s="832" t="s">
        <v>2009</v>
      </c>
      <c r="D201" s="832" t="s">
        <v>2010</v>
      </c>
      <c r="E201" s="832" t="s">
        <v>888</v>
      </c>
      <c r="F201" s="849">
        <v>1</v>
      </c>
      <c r="G201" s="849">
        <v>46.25</v>
      </c>
      <c r="H201" s="837">
        <v>1</v>
      </c>
      <c r="I201" s="849"/>
      <c r="J201" s="849"/>
      <c r="K201" s="837">
        <v>0</v>
      </c>
      <c r="L201" s="849">
        <v>1</v>
      </c>
      <c r="M201" s="850">
        <v>46.25</v>
      </c>
    </row>
    <row r="202" spans="1:13" ht="14.4" customHeight="1" x14ac:dyDescent="0.3">
      <c r="A202" s="831" t="s">
        <v>1944</v>
      </c>
      <c r="B202" s="832" t="s">
        <v>1535</v>
      </c>
      <c r="C202" s="832" t="s">
        <v>1536</v>
      </c>
      <c r="D202" s="832" t="s">
        <v>1537</v>
      </c>
      <c r="E202" s="832" t="s">
        <v>1538</v>
      </c>
      <c r="F202" s="849"/>
      <c r="G202" s="849"/>
      <c r="H202" s="837">
        <v>0</v>
      </c>
      <c r="I202" s="849">
        <v>2</v>
      </c>
      <c r="J202" s="849">
        <v>241.22</v>
      </c>
      <c r="K202" s="837">
        <v>1</v>
      </c>
      <c r="L202" s="849">
        <v>2</v>
      </c>
      <c r="M202" s="850">
        <v>241.22</v>
      </c>
    </row>
    <row r="203" spans="1:13" ht="14.4" customHeight="1" x14ac:dyDescent="0.3">
      <c r="A203" s="831" t="s">
        <v>1944</v>
      </c>
      <c r="B203" s="832" t="s">
        <v>1535</v>
      </c>
      <c r="C203" s="832" t="s">
        <v>1539</v>
      </c>
      <c r="D203" s="832" t="s">
        <v>1537</v>
      </c>
      <c r="E203" s="832" t="s">
        <v>1540</v>
      </c>
      <c r="F203" s="849">
        <v>4</v>
      </c>
      <c r="G203" s="849">
        <v>738.96</v>
      </c>
      <c r="H203" s="837">
        <v>1</v>
      </c>
      <c r="I203" s="849"/>
      <c r="J203" s="849"/>
      <c r="K203" s="837">
        <v>0</v>
      </c>
      <c r="L203" s="849">
        <v>4</v>
      </c>
      <c r="M203" s="850">
        <v>738.96</v>
      </c>
    </row>
    <row r="204" spans="1:13" ht="14.4" customHeight="1" x14ac:dyDescent="0.3">
      <c r="A204" s="831" t="s">
        <v>1944</v>
      </c>
      <c r="B204" s="832" t="s">
        <v>1541</v>
      </c>
      <c r="C204" s="832" t="s">
        <v>2304</v>
      </c>
      <c r="D204" s="832" t="s">
        <v>814</v>
      </c>
      <c r="E204" s="832" t="s">
        <v>1839</v>
      </c>
      <c r="F204" s="849"/>
      <c r="G204" s="849"/>
      <c r="H204" s="837">
        <v>0</v>
      </c>
      <c r="I204" s="849">
        <v>1</v>
      </c>
      <c r="J204" s="849">
        <v>1385.62</v>
      </c>
      <c r="K204" s="837">
        <v>1</v>
      </c>
      <c r="L204" s="849">
        <v>1</v>
      </c>
      <c r="M204" s="850">
        <v>1385.62</v>
      </c>
    </row>
    <row r="205" spans="1:13" ht="14.4" customHeight="1" x14ac:dyDescent="0.3">
      <c r="A205" s="831" t="s">
        <v>1944</v>
      </c>
      <c r="B205" s="832" t="s">
        <v>1541</v>
      </c>
      <c r="C205" s="832" t="s">
        <v>2406</v>
      </c>
      <c r="D205" s="832" t="s">
        <v>814</v>
      </c>
      <c r="E205" s="832" t="s">
        <v>2407</v>
      </c>
      <c r="F205" s="849"/>
      <c r="G205" s="849"/>
      <c r="H205" s="837">
        <v>0</v>
      </c>
      <c r="I205" s="849">
        <v>1</v>
      </c>
      <c r="J205" s="849">
        <v>369.5</v>
      </c>
      <c r="K205" s="837">
        <v>1</v>
      </c>
      <c r="L205" s="849">
        <v>1</v>
      </c>
      <c r="M205" s="850">
        <v>369.5</v>
      </c>
    </row>
    <row r="206" spans="1:13" ht="14.4" customHeight="1" x14ac:dyDescent="0.3">
      <c r="A206" s="831" t="s">
        <v>1944</v>
      </c>
      <c r="B206" s="832" t="s">
        <v>1541</v>
      </c>
      <c r="C206" s="832" t="s">
        <v>2081</v>
      </c>
      <c r="D206" s="832" t="s">
        <v>814</v>
      </c>
      <c r="E206" s="832" t="s">
        <v>1543</v>
      </c>
      <c r="F206" s="849"/>
      <c r="G206" s="849"/>
      <c r="H206" s="837">
        <v>0</v>
      </c>
      <c r="I206" s="849">
        <v>2</v>
      </c>
      <c r="J206" s="849">
        <v>3694.98</v>
      </c>
      <c r="K206" s="837">
        <v>1</v>
      </c>
      <c r="L206" s="849">
        <v>2</v>
      </c>
      <c r="M206" s="850">
        <v>3694.98</v>
      </c>
    </row>
    <row r="207" spans="1:13" ht="14.4" customHeight="1" x14ac:dyDescent="0.3">
      <c r="A207" s="831" t="s">
        <v>1944</v>
      </c>
      <c r="B207" s="832" t="s">
        <v>1541</v>
      </c>
      <c r="C207" s="832" t="s">
        <v>2028</v>
      </c>
      <c r="D207" s="832" t="s">
        <v>814</v>
      </c>
      <c r="E207" s="832" t="s">
        <v>1545</v>
      </c>
      <c r="F207" s="849"/>
      <c r="G207" s="849"/>
      <c r="H207" s="837">
        <v>0</v>
      </c>
      <c r="I207" s="849">
        <v>1</v>
      </c>
      <c r="J207" s="849">
        <v>2309.36</v>
      </c>
      <c r="K207" s="837">
        <v>1</v>
      </c>
      <c r="L207" s="849">
        <v>1</v>
      </c>
      <c r="M207" s="850">
        <v>2309.36</v>
      </c>
    </row>
    <row r="208" spans="1:13" ht="14.4" customHeight="1" x14ac:dyDescent="0.3">
      <c r="A208" s="831" t="s">
        <v>1944</v>
      </c>
      <c r="B208" s="832" t="s">
        <v>1556</v>
      </c>
      <c r="C208" s="832" t="s">
        <v>1557</v>
      </c>
      <c r="D208" s="832" t="s">
        <v>1558</v>
      </c>
      <c r="E208" s="832" t="s">
        <v>1559</v>
      </c>
      <c r="F208" s="849"/>
      <c r="G208" s="849"/>
      <c r="H208" s="837">
        <v>0</v>
      </c>
      <c r="I208" s="849">
        <v>7</v>
      </c>
      <c r="J208" s="849">
        <v>654.01</v>
      </c>
      <c r="K208" s="837">
        <v>1</v>
      </c>
      <c r="L208" s="849">
        <v>7</v>
      </c>
      <c r="M208" s="850">
        <v>654.01</v>
      </c>
    </row>
    <row r="209" spans="1:13" ht="14.4" customHeight="1" x14ac:dyDescent="0.3">
      <c r="A209" s="831" t="s">
        <v>1944</v>
      </c>
      <c r="B209" s="832" t="s">
        <v>3022</v>
      </c>
      <c r="C209" s="832" t="s">
        <v>2448</v>
      </c>
      <c r="D209" s="832" t="s">
        <v>992</v>
      </c>
      <c r="E209" s="832" t="s">
        <v>2449</v>
      </c>
      <c r="F209" s="849">
        <v>6</v>
      </c>
      <c r="G209" s="849">
        <v>0</v>
      </c>
      <c r="H209" s="837"/>
      <c r="I209" s="849"/>
      <c r="J209" s="849"/>
      <c r="K209" s="837"/>
      <c r="L209" s="849">
        <v>6</v>
      </c>
      <c r="M209" s="850">
        <v>0</v>
      </c>
    </row>
    <row r="210" spans="1:13" ht="14.4" customHeight="1" x14ac:dyDescent="0.3">
      <c r="A210" s="831" t="s">
        <v>1944</v>
      </c>
      <c r="B210" s="832" t="s">
        <v>1568</v>
      </c>
      <c r="C210" s="832" t="s">
        <v>1571</v>
      </c>
      <c r="D210" s="832" t="s">
        <v>721</v>
      </c>
      <c r="E210" s="832" t="s">
        <v>1572</v>
      </c>
      <c r="F210" s="849"/>
      <c r="G210" s="849"/>
      <c r="H210" s="837">
        <v>0</v>
      </c>
      <c r="I210" s="849">
        <v>5</v>
      </c>
      <c r="J210" s="849">
        <v>368.01</v>
      </c>
      <c r="K210" s="837">
        <v>1</v>
      </c>
      <c r="L210" s="849">
        <v>5</v>
      </c>
      <c r="M210" s="850">
        <v>368.01</v>
      </c>
    </row>
    <row r="211" spans="1:13" ht="14.4" customHeight="1" x14ac:dyDescent="0.3">
      <c r="A211" s="831" t="s">
        <v>1944</v>
      </c>
      <c r="B211" s="832" t="s">
        <v>1568</v>
      </c>
      <c r="C211" s="832" t="s">
        <v>2331</v>
      </c>
      <c r="D211" s="832" t="s">
        <v>2332</v>
      </c>
      <c r="E211" s="832" t="s">
        <v>2333</v>
      </c>
      <c r="F211" s="849">
        <v>1</v>
      </c>
      <c r="G211" s="849">
        <v>120</v>
      </c>
      <c r="H211" s="837">
        <v>1</v>
      </c>
      <c r="I211" s="849"/>
      <c r="J211" s="849"/>
      <c r="K211" s="837">
        <v>0</v>
      </c>
      <c r="L211" s="849">
        <v>1</v>
      </c>
      <c r="M211" s="850">
        <v>120</v>
      </c>
    </row>
    <row r="212" spans="1:13" ht="14.4" customHeight="1" x14ac:dyDescent="0.3">
      <c r="A212" s="831" t="s">
        <v>1944</v>
      </c>
      <c r="B212" s="832" t="s">
        <v>1580</v>
      </c>
      <c r="C212" s="832" t="s">
        <v>2072</v>
      </c>
      <c r="D212" s="832" t="s">
        <v>818</v>
      </c>
      <c r="E212" s="832" t="s">
        <v>1845</v>
      </c>
      <c r="F212" s="849"/>
      <c r="G212" s="849"/>
      <c r="H212" s="837">
        <v>0</v>
      </c>
      <c r="I212" s="849">
        <v>1</v>
      </c>
      <c r="J212" s="849">
        <v>42.51</v>
      </c>
      <c r="K212" s="837">
        <v>1</v>
      </c>
      <c r="L212" s="849">
        <v>1</v>
      </c>
      <c r="M212" s="850">
        <v>42.51</v>
      </c>
    </row>
    <row r="213" spans="1:13" ht="14.4" customHeight="1" x14ac:dyDescent="0.3">
      <c r="A213" s="831" t="s">
        <v>1944</v>
      </c>
      <c r="B213" s="832" t="s">
        <v>1580</v>
      </c>
      <c r="C213" s="832" t="s">
        <v>2376</v>
      </c>
      <c r="D213" s="832" t="s">
        <v>816</v>
      </c>
      <c r="E213" s="832" t="s">
        <v>2377</v>
      </c>
      <c r="F213" s="849"/>
      <c r="G213" s="849"/>
      <c r="H213" s="837">
        <v>0</v>
      </c>
      <c r="I213" s="849">
        <v>1</v>
      </c>
      <c r="J213" s="849">
        <v>58.97</v>
      </c>
      <c r="K213" s="837">
        <v>1</v>
      </c>
      <c r="L213" s="849">
        <v>1</v>
      </c>
      <c r="M213" s="850">
        <v>58.97</v>
      </c>
    </row>
    <row r="214" spans="1:13" ht="14.4" customHeight="1" x14ac:dyDescent="0.3">
      <c r="A214" s="831" t="s">
        <v>1944</v>
      </c>
      <c r="B214" s="832" t="s">
        <v>1580</v>
      </c>
      <c r="C214" s="832" t="s">
        <v>1844</v>
      </c>
      <c r="D214" s="832" t="s">
        <v>1240</v>
      </c>
      <c r="E214" s="832" t="s">
        <v>1845</v>
      </c>
      <c r="F214" s="849">
        <v>10</v>
      </c>
      <c r="G214" s="849">
        <v>425.09999999999997</v>
      </c>
      <c r="H214" s="837">
        <v>1</v>
      </c>
      <c r="I214" s="849"/>
      <c r="J214" s="849"/>
      <c r="K214" s="837">
        <v>0</v>
      </c>
      <c r="L214" s="849">
        <v>10</v>
      </c>
      <c r="M214" s="850">
        <v>425.09999999999997</v>
      </c>
    </row>
    <row r="215" spans="1:13" ht="14.4" customHeight="1" x14ac:dyDescent="0.3">
      <c r="A215" s="831" t="s">
        <v>1944</v>
      </c>
      <c r="B215" s="832" t="s">
        <v>1593</v>
      </c>
      <c r="C215" s="832" t="s">
        <v>1846</v>
      </c>
      <c r="D215" s="832" t="s">
        <v>1597</v>
      </c>
      <c r="E215" s="832" t="s">
        <v>1847</v>
      </c>
      <c r="F215" s="849"/>
      <c r="G215" s="849"/>
      <c r="H215" s="837">
        <v>0</v>
      </c>
      <c r="I215" s="849">
        <v>7</v>
      </c>
      <c r="J215" s="849">
        <v>74.550000000000011</v>
      </c>
      <c r="K215" s="837">
        <v>1</v>
      </c>
      <c r="L215" s="849">
        <v>7</v>
      </c>
      <c r="M215" s="850">
        <v>74.550000000000011</v>
      </c>
    </row>
    <row r="216" spans="1:13" ht="14.4" customHeight="1" x14ac:dyDescent="0.3">
      <c r="A216" s="831" t="s">
        <v>1944</v>
      </c>
      <c r="B216" s="832" t="s">
        <v>1593</v>
      </c>
      <c r="C216" s="832" t="s">
        <v>1599</v>
      </c>
      <c r="D216" s="832" t="s">
        <v>1597</v>
      </c>
      <c r="E216" s="832" t="s">
        <v>1600</v>
      </c>
      <c r="F216" s="849"/>
      <c r="G216" s="849"/>
      <c r="H216" s="837">
        <v>0</v>
      </c>
      <c r="I216" s="849">
        <v>1</v>
      </c>
      <c r="J216" s="849">
        <v>35.11</v>
      </c>
      <c r="K216" s="837">
        <v>1</v>
      </c>
      <c r="L216" s="849">
        <v>1</v>
      </c>
      <c r="M216" s="850">
        <v>35.11</v>
      </c>
    </row>
    <row r="217" spans="1:13" ht="14.4" customHeight="1" x14ac:dyDescent="0.3">
      <c r="A217" s="831" t="s">
        <v>1944</v>
      </c>
      <c r="B217" s="832" t="s">
        <v>1593</v>
      </c>
      <c r="C217" s="832" t="s">
        <v>1604</v>
      </c>
      <c r="D217" s="832" t="s">
        <v>1597</v>
      </c>
      <c r="E217" s="832" t="s">
        <v>1605</v>
      </c>
      <c r="F217" s="849"/>
      <c r="G217" s="849"/>
      <c r="H217" s="837">
        <v>0</v>
      </c>
      <c r="I217" s="849">
        <v>4</v>
      </c>
      <c r="J217" s="849">
        <v>70.239999999999995</v>
      </c>
      <c r="K217" s="837">
        <v>1</v>
      </c>
      <c r="L217" s="849">
        <v>4</v>
      </c>
      <c r="M217" s="850">
        <v>70.239999999999995</v>
      </c>
    </row>
    <row r="218" spans="1:13" ht="14.4" customHeight="1" x14ac:dyDescent="0.3">
      <c r="A218" s="831" t="s">
        <v>1944</v>
      </c>
      <c r="B218" s="832" t="s">
        <v>1612</v>
      </c>
      <c r="C218" s="832" t="s">
        <v>1848</v>
      </c>
      <c r="D218" s="832" t="s">
        <v>680</v>
      </c>
      <c r="E218" s="832" t="s">
        <v>1849</v>
      </c>
      <c r="F218" s="849"/>
      <c r="G218" s="849"/>
      <c r="H218" s="837">
        <v>0</v>
      </c>
      <c r="I218" s="849">
        <v>2</v>
      </c>
      <c r="J218" s="849">
        <v>70.22</v>
      </c>
      <c r="K218" s="837">
        <v>1</v>
      </c>
      <c r="L218" s="849">
        <v>2</v>
      </c>
      <c r="M218" s="850">
        <v>70.22</v>
      </c>
    </row>
    <row r="219" spans="1:13" ht="14.4" customHeight="1" x14ac:dyDescent="0.3">
      <c r="A219" s="831" t="s">
        <v>1944</v>
      </c>
      <c r="B219" s="832" t="s">
        <v>1612</v>
      </c>
      <c r="C219" s="832" t="s">
        <v>2000</v>
      </c>
      <c r="D219" s="832" t="s">
        <v>1958</v>
      </c>
      <c r="E219" s="832" t="s">
        <v>1849</v>
      </c>
      <c r="F219" s="849">
        <v>8</v>
      </c>
      <c r="G219" s="849">
        <v>280.88</v>
      </c>
      <c r="H219" s="837">
        <v>1</v>
      </c>
      <c r="I219" s="849"/>
      <c r="J219" s="849"/>
      <c r="K219" s="837">
        <v>0</v>
      </c>
      <c r="L219" s="849">
        <v>8</v>
      </c>
      <c r="M219" s="850">
        <v>280.88</v>
      </c>
    </row>
    <row r="220" spans="1:13" ht="14.4" customHeight="1" x14ac:dyDescent="0.3">
      <c r="A220" s="831" t="s">
        <v>1944</v>
      </c>
      <c r="B220" s="832" t="s">
        <v>1612</v>
      </c>
      <c r="C220" s="832" t="s">
        <v>2344</v>
      </c>
      <c r="D220" s="832" t="s">
        <v>2345</v>
      </c>
      <c r="E220" s="832" t="s">
        <v>681</v>
      </c>
      <c r="F220" s="849">
        <v>1</v>
      </c>
      <c r="G220" s="849">
        <v>70.23</v>
      </c>
      <c r="H220" s="837">
        <v>1</v>
      </c>
      <c r="I220" s="849"/>
      <c r="J220" s="849"/>
      <c r="K220" s="837">
        <v>0</v>
      </c>
      <c r="L220" s="849">
        <v>1</v>
      </c>
      <c r="M220" s="850">
        <v>70.23</v>
      </c>
    </row>
    <row r="221" spans="1:13" ht="14.4" customHeight="1" x14ac:dyDescent="0.3">
      <c r="A221" s="831" t="s">
        <v>1944</v>
      </c>
      <c r="B221" s="832" t="s">
        <v>3024</v>
      </c>
      <c r="C221" s="832" t="s">
        <v>2029</v>
      </c>
      <c r="D221" s="832" t="s">
        <v>1973</v>
      </c>
      <c r="E221" s="832" t="s">
        <v>1970</v>
      </c>
      <c r="F221" s="849">
        <v>1</v>
      </c>
      <c r="G221" s="849">
        <v>32.76</v>
      </c>
      <c r="H221" s="837">
        <v>1</v>
      </c>
      <c r="I221" s="849"/>
      <c r="J221" s="849"/>
      <c r="K221" s="837">
        <v>0</v>
      </c>
      <c r="L221" s="849">
        <v>1</v>
      </c>
      <c r="M221" s="850">
        <v>32.76</v>
      </c>
    </row>
    <row r="222" spans="1:13" ht="14.4" customHeight="1" x14ac:dyDescent="0.3">
      <c r="A222" s="831" t="s">
        <v>1944</v>
      </c>
      <c r="B222" s="832" t="s">
        <v>1619</v>
      </c>
      <c r="C222" s="832" t="s">
        <v>2382</v>
      </c>
      <c r="D222" s="832" t="s">
        <v>703</v>
      </c>
      <c r="E222" s="832" t="s">
        <v>2383</v>
      </c>
      <c r="F222" s="849"/>
      <c r="G222" s="849"/>
      <c r="H222" s="837">
        <v>0</v>
      </c>
      <c r="I222" s="849">
        <v>1</v>
      </c>
      <c r="J222" s="849">
        <v>8.7899999999999991</v>
      </c>
      <c r="K222" s="837">
        <v>1</v>
      </c>
      <c r="L222" s="849">
        <v>1</v>
      </c>
      <c r="M222" s="850">
        <v>8.7899999999999991</v>
      </c>
    </row>
    <row r="223" spans="1:13" ht="14.4" customHeight="1" x14ac:dyDescent="0.3">
      <c r="A223" s="831" t="s">
        <v>1944</v>
      </c>
      <c r="B223" s="832" t="s">
        <v>1624</v>
      </c>
      <c r="C223" s="832" t="s">
        <v>1997</v>
      </c>
      <c r="D223" s="832" t="s">
        <v>1998</v>
      </c>
      <c r="E223" s="832" t="s">
        <v>1629</v>
      </c>
      <c r="F223" s="849">
        <v>3</v>
      </c>
      <c r="G223" s="849">
        <v>186.54</v>
      </c>
      <c r="H223" s="837">
        <v>1</v>
      </c>
      <c r="I223" s="849"/>
      <c r="J223" s="849"/>
      <c r="K223" s="837">
        <v>0</v>
      </c>
      <c r="L223" s="849">
        <v>3</v>
      </c>
      <c r="M223" s="850">
        <v>186.54</v>
      </c>
    </row>
    <row r="224" spans="1:13" ht="14.4" customHeight="1" x14ac:dyDescent="0.3">
      <c r="A224" s="831" t="s">
        <v>1944</v>
      </c>
      <c r="B224" s="832" t="s">
        <v>3029</v>
      </c>
      <c r="C224" s="832" t="s">
        <v>2412</v>
      </c>
      <c r="D224" s="832" t="s">
        <v>2207</v>
      </c>
      <c r="E224" s="832" t="s">
        <v>2413</v>
      </c>
      <c r="F224" s="849"/>
      <c r="G224" s="849"/>
      <c r="H224" s="837">
        <v>0</v>
      </c>
      <c r="I224" s="849">
        <v>1</v>
      </c>
      <c r="J224" s="849">
        <v>31.09</v>
      </c>
      <c r="K224" s="837">
        <v>1</v>
      </c>
      <c r="L224" s="849">
        <v>1</v>
      </c>
      <c r="M224" s="850">
        <v>31.09</v>
      </c>
    </row>
    <row r="225" spans="1:13" ht="14.4" customHeight="1" x14ac:dyDescent="0.3">
      <c r="A225" s="831" t="s">
        <v>1944</v>
      </c>
      <c r="B225" s="832" t="s">
        <v>1634</v>
      </c>
      <c r="C225" s="832" t="s">
        <v>1852</v>
      </c>
      <c r="D225" s="832" t="s">
        <v>952</v>
      </c>
      <c r="E225" s="832" t="s">
        <v>1849</v>
      </c>
      <c r="F225" s="849"/>
      <c r="G225" s="849"/>
      <c r="H225" s="837">
        <v>0</v>
      </c>
      <c r="I225" s="849">
        <v>10</v>
      </c>
      <c r="J225" s="849">
        <v>477.00000000000006</v>
      </c>
      <c r="K225" s="837">
        <v>1</v>
      </c>
      <c r="L225" s="849">
        <v>10</v>
      </c>
      <c r="M225" s="850">
        <v>477.00000000000006</v>
      </c>
    </row>
    <row r="226" spans="1:13" ht="14.4" customHeight="1" x14ac:dyDescent="0.3">
      <c r="A226" s="831" t="s">
        <v>1944</v>
      </c>
      <c r="B226" s="832" t="s">
        <v>1634</v>
      </c>
      <c r="C226" s="832" t="s">
        <v>1635</v>
      </c>
      <c r="D226" s="832" t="s">
        <v>952</v>
      </c>
      <c r="E226" s="832" t="s">
        <v>1636</v>
      </c>
      <c r="F226" s="849"/>
      <c r="G226" s="849"/>
      <c r="H226" s="837">
        <v>0</v>
      </c>
      <c r="I226" s="849">
        <v>1</v>
      </c>
      <c r="J226" s="849">
        <v>143.09</v>
      </c>
      <c r="K226" s="837">
        <v>1</v>
      </c>
      <c r="L226" s="849">
        <v>1</v>
      </c>
      <c r="M226" s="850">
        <v>143.09</v>
      </c>
    </row>
    <row r="227" spans="1:13" ht="14.4" customHeight="1" x14ac:dyDescent="0.3">
      <c r="A227" s="831" t="s">
        <v>1944</v>
      </c>
      <c r="B227" s="832" t="s">
        <v>1634</v>
      </c>
      <c r="C227" s="832" t="s">
        <v>2423</v>
      </c>
      <c r="D227" s="832" t="s">
        <v>957</v>
      </c>
      <c r="E227" s="832" t="s">
        <v>681</v>
      </c>
      <c r="F227" s="849"/>
      <c r="G227" s="849"/>
      <c r="H227" s="837">
        <v>0</v>
      </c>
      <c r="I227" s="849">
        <v>1</v>
      </c>
      <c r="J227" s="849">
        <v>95.39</v>
      </c>
      <c r="K227" s="837">
        <v>1</v>
      </c>
      <c r="L227" s="849">
        <v>1</v>
      </c>
      <c r="M227" s="850">
        <v>95.39</v>
      </c>
    </row>
    <row r="228" spans="1:13" ht="14.4" customHeight="1" x14ac:dyDescent="0.3">
      <c r="A228" s="831" t="s">
        <v>1944</v>
      </c>
      <c r="B228" s="832" t="s">
        <v>1639</v>
      </c>
      <c r="C228" s="832" t="s">
        <v>1640</v>
      </c>
      <c r="D228" s="832" t="s">
        <v>1641</v>
      </c>
      <c r="E228" s="832" t="s">
        <v>1642</v>
      </c>
      <c r="F228" s="849"/>
      <c r="G228" s="849"/>
      <c r="H228" s="837">
        <v>0</v>
      </c>
      <c r="I228" s="849">
        <v>1</v>
      </c>
      <c r="J228" s="849">
        <v>10.34</v>
      </c>
      <c r="K228" s="837">
        <v>1</v>
      </c>
      <c r="L228" s="849">
        <v>1</v>
      </c>
      <c r="M228" s="850">
        <v>10.34</v>
      </c>
    </row>
    <row r="229" spans="1:13" ht="14.4" customHeight="1" x14ac:dyDescent="0.3">
      <c r="A229" s="831" t="s">
        <v>1944</v>
      </c>
      <c r="B229" s="832" t="s">
        <v>1639</v>
      </c>
      <c r="C229" s="832" t="s">
        <v>1643</v>
      </c>
      <c r="D229" s="832" t="s">
        <v>1641</v>
      </c>
      <c r="E229" s="832" t="s">
        <v>1644</v>
      </c>
      <c r="F229" s="849"/>
      <c r="G229" s="849"/>
      <c r="H229" s="837">
        <v>0</v>
      </c>
      <c r="I229" s="849">
        <v>3</v>
      </c>
      <c r="J229" s="849">
        <v>47.7</v>
      </c>
      <c r="K229" s="837">
        <v>1</v>
      </c>
      <c r="L229" s="849">
        <v>3</v>
      </c>
      <c r="M229" s="850">
        <v>47.7</v>
      </c>
    </row>
    <row r="230" spans="1:13" ht="14.4" customHeight="1" x14ac:dyDescent="0.3">
      <c r="A230" s="831" t="s">
        <v>1944</v>
      </c>
      <c r="B230" s="832" t="s">
        <v>1639</v>
      </c>
      <c r="C230" s="832" t="s">
        <v>1645</v>
      </c>
      <c r="D230" s="832" t="s">
        <v>1641</v>
      </c>
      <c r="E230" s="832" t="s">
        <v>1627</v>
      </c>
      <c r="F230" s="849"/>
      <c r="G230" s="849"/>
      <c r="H230" s="837">
        <v>0</v>
      </c>
      <c r="I230" s="849">
        <v>3</v>
      </c>
      <c r="J230" s="849">
        <v>143.10000000000002</v>
      </c>
      <c r="K230" s="837">
        <v>1</v>
      </c>
      <c r="L230" s="849">
        <v>3</v>
      </c>
      <c r="M230" s="850">
        <v>143.10000000000002</v>
      </c>
    </row>
    <row r="231" spans="1:13" ht="14.4" customHeight="1" x14ac:dyDescent="0.3">
      <c r="A231" s="831" t="s">
        <v>1944</v>
      </c>
      <c r="B231" s="832" t="s">
        <v>1646</v>
      </c>
      <c r="C231" s="832" t="s">
        <v>1853</v>
      </c>
      <c r="D231" s="832" t="s">
        <v>1648</v>
      </c>
      <c r="E231" s="832" t="s">
        <v>1854</v>
      </c>
      <c r="F231" s="849"/>
      <c r="G231" s="849"/>
      <c r="H231" s="837">
        <v>0</v>
      </c>
      <c r="I231" s="849">
        <v>1</v>
      </c>
      <c r="J231" s="849">
        <v>72.88</v>
      </c>
      <c r="K231" s="837">
        <v>1</v>
      </c>
      <c r="L231" s="849">
        <v>1</v>
      </c>
      <c r="M231" s="850">
        <v>72.88</v>
      </c>
    </row>
    <row r="232" spans="1:13" ht="14.4" customHeight="1" x14ac:dyDescent="0.3">
      <c r="A232" s="831" t="s">
        <v>1944</v>
      </c>
      <c r="B232" s="832" t="s">
        <v>1646</v>
      </c>
      <c r="C232" s="832" t="s">
        <v>2424</v>
      </c>
      <c r="D232" s="832" t="s">
        <v>2425</v>
      </c>
      <c r="E232" s="832" t="s">
        <v>2426</v>
      </c>
      <c r="F232" s="849"/>
      <c r="G232" s="849"/>
      <c r="H232" s="837">
        <v>0</v>
      </c>
      <c r="I232" s="849">
        <v>1</v>
      </c>
      <c r="J232" s="849">
        <v>39.85</v>
      </c>
      <c r="K232" s="837">
        <v>1</v>
      </c>
      <c r="L232" s="849">
        <v>1</v>
      </c>
      <c r="M232" s="850">
        <v>39.85</v>
      </c>
    </row>
    <row r="233" spans="1:13" ht="14.4" customHeight="1" x14ac:dyDescent="0.3">
      <c r="A233" s="831" t="s">
        <v>1944</v>
      </c>
      <c r="B233" s="832" t="s">
        <v>1646</v>
      </c>
      <c r="C233" s="832" t="s">
        <v>1650</v>
      </c>
      <c r="D233" s="832" t="s">
        <v>1648</v>
      </c>
      <c r="E233" s="832" t="s">
        <v>1651</v>
      </c>
      <c r="F233" s="849"/>
      <c r="G233" s="849"/>
      <c r="H233" s="837">
        <v>0</v>
      </c>
      <c r="I233" s="849">
        <v>1</v>
      </c>
      <c r="J233" s="849">
        <v>145.72999999999999</v>
      </c>
      <c r="K233" s="837">
        <v>1</v>
      </c>
      <c r="L233" s="849">
        <v>1</v>
      </c>
      <c r="M233" s="850">
        <v>145.72999999999999</v>
      </c>
    </row>
    <row r="234" spans="1:13" ht="14.4" customHeight="1" x14ac:dyDescent="0.3">
      <c r="A234" s="831" t="s">
        <v>1944</v>
      </c>
      <c r="B234" s="832" t="s">
        <v>1667</v>
      </c>
      <c r="C234" s="832" t="s">
        <v>2456</v>
      </c>
      <c r="D234" s="832" t="s">
        <v>2457</v>
      </c>
      <c r="E234" s="832" t="s">
        <v>2458</v>
      </c>
      <c r="F234" s="849">
        <v>1</v>
      </c>
      <c r="G234" s="849">
        <v>73.83</v>
      </c>
      <c r="H234" s="837">
        <v>1</v>
      </c>
      <c r="I234" s="849"/>
      <c r="J234" s="849"/>
      <c r="K234" s="837">
        <v>0</v>
      </c>
      <c r="L234" s="849">
        <v>1</v>
      </c>
      <c r="M234" s="850">
        <v>73.83</v>
      </c>
    </row>
    <row r="235" spans="1:13" ht="14.4" customHeight="1" x14ac:dyDescent="0.3">
      <c r="A235" s="831" t="s">
        <v>1944</v>
      </c>
      <c r="B235" s="832" t="s">
        <v>1667</v>
      </c>
      <c r="C235" s="832" t="s">
        <v>2459</v>
      </c>
      <c r="D235" s="832" t="s">
        <v>2460</v>
      </c>
      <c r="E235" s="832" t="s">
        <v>2461</v>
      </c>
      <c r="F235" s="849">
        <v>1</v>
      </c>
      <c r="G235" s="849">
        <v>36.909999999999997</v>
      </c>
      <c r="H235" s="837">
        <v>1</v>
      </c>
      <c r="I235" s="849"/>
      <c r="J235" s="849"/>
      <c r="K235" s="837">
        <v>0</v>
      </c>
      <c r="L235" s="849">
        <v>1</v>
      </c>
      <c r="M235" s="850">
        <v>36.909999999999997</v>
      </c>
    </row>
    <row r="236" spans="1:13" ht="14.4" customHeight="1" x14ac:dyDescent="0.3">
      <c r="A236" s="831" t="s">
        <v>1944</v>
      </c>
      <c r="B236" s="832" t="s">
        <v>1675</v>
      </c>
      <c r="C236" s="832" t="s">
        <v>1676</v>
      </c>
      <c r="D236" s="832" t="s">
        <v>1677</v>
      </c>
      <c r="E236" s="832" t="s">
        <v>1678</v>
      </c>
      <c r="F236" s="849"/>
      <c r="G236" s="849"/>
      <c r="H236" s="837">
        <v>0</v>
      </c>
      <c r="I236" s="849">
        <v>11</v>
      </c>
      <c r="J236" s="849">
        <v>3064.9300000000003</v>
      </c>
      <c r="K236" s="837">
        <v>1</v>
      </c>
      <c r="L236" s="849">
        <v>11</v>
      </c>
      <c r="M236" s="850">
        <v>3064.9300000000003</v>
      </c>
    </row>
    <row r="237" spans="1:13" ht="14.4" customHeight="1" x14ac:dyDescent="0.3">
      <c r="A237" s="831" t="s">
        <v>1944</v>
      </c>
      <c r="B237" s="832" t="s">
        <v>1675</v>
      </c>
      <c r="C237" s="832" t="s">
        <v>2334</v>
      </c>
      <c r="D237" s="832" t="s">
        <v>1680</v>
      </c>
      <c r="E237" s="832" t="s">
        <v>2335</v>
      </c>
      <c r="F237" s="849"/>
      <c r="G237" s="849"/>
      <c r="H237" s="837">
        <v>0</v>
      </c>
      <c r="I237" s="849">
        <v>2</v>
      </c>
      <c r="J237" s="849">
        <v>279.54000000000002</v>
      </c>
      <c r="K237" s="837">
        <v>1</v>
      </c>
      <c r="L237" s="849">
        <v>2</v>
      </c>
      <c r="M237" s="850">
        <v>279.54000000000002</v>
      </c>
    </row>
    <row r="238" spans="1:13" ht="14.4" customHeight="1" x14ac:dyDescent="0.3">
      <c r="A238" s="831" t="s">
        <v>1944</v>
      </c>
      <c r="B238" s="832" t="s">
        <v>1675</v>
      </c>
      <c r="C238" s="832" t="s">
        <v>1682</v>
      </c>
      <c r="D238" s="832" t="s">
        <v>1680</v>
      </c>
      <c r="E238" s="832" t="s">
        <v>1683</v>
      </c>
      <c r="F238" s="849"/>
      <c r="G238" s="849"/>
      <c r="H238" s="837">
        <v>0</v>
      </c>
      <c r="I238" s="849">
        <v>1</v>
      </c>
      <c r="J238" s="849">
        <v>279.52999999999997</v>
      </c>
      <c r="K238" s="837">
        <v>1</v>
      </c>
      <c r="L238" s="849">
        <v>1</v>
      </c>
      <c r="M238" s="850">
        <v>279.52999999999997</v>
      </c>
    </row>
    <row r="239" spans="1:13" ht="14.4" customHeight="1" x14ac:dyDescent="0.3">
      <c r="A239" s="831" t="s">
        <v>1944</v>
      </c>
      <c r="B239" s="832" t="s">
        <v>1675</v>
      </c>
      <c r="C239" s="832" t="s">
        <v>1955</v>
      </c>
      <c r="D239" s="832" t="s">
        <v>1677</v>
      </c>
      <c r="E239" s="832" t="s">
        <v>1687</v>
      </c>
      <c r="F239" s="849">
        <v>2</v>
      </c>
      <c r="G239" s="849">
        <v>235.42</v>
      </c>
      <c r="H239" s="837">
        <v>1</v>
      </c>
      <c r="I239" s="849"/>
      <c r="J239" s="849"/>
      <c r="K239" s="837">
        <v>0</v>
      </c>
      <c r="L239" s="849">
        <v>2</v>
      </c>
      <c r="M239" s="850">
        <v>235.42</v>
      </c>
    </row>
    <row r="240" spans="1:13" ht="14.4" customHeight="1" x14ac:dyDescent="0.3">
      <c r="A240" s="831" t="s">
        <v>1944</v>
      </c>
      <c r="B240" s="832" t="s">
        <v>1675</v>
      </c>
      <c r="C240" s="832" t="s">
        <v>1999</v>
      </c>
      <c r="D240" s="832" t="s">
        <v>1677</v>
      </c>
      <c r="E240" s="832" t="s">
        <v>1691</v>
      </c>
      <c r="F240" s="849">
        <v>7</v>
      </c>
      <c r="G240" s="849">
        <v>1267.77</v>
      </c>
      <c r="H240" s="837">
        <v>1</v>
      </c>
      <c r="I240" s="849"/>
      <c r="J240" s="849"/>
      <c r="K240" s="837">
        <v>0</v>
      </c>
      <c r="L240" s="849">
        <v>7</v>
      </c>
      <c r="M240" s="850">
        <v>1267.77</v>
      </c>
    </row>
    <row r="241" spans="1:13" ht="14.4" customHeight="1" x14ac:dyDescent="0.3">
      <c r="A241" s="831" t="s">
        <v>1944</v>
      </c>
      <c r="B241" s="832" t="s">
        <v>1675</v>
      </c>
      <c r="C241" s="832" t="s">
        <v>2336</v>
      </c>
      <c r="D241" s="832" t="s">
        <v>1680</v>
      </c>
      <c r="E241" s="832" t="s">
        <v>1691</v>
      </c>
      <c r="F241" s="849"/>
      <c r="G241" s="849"/>
      <c r="H241" s="837">
        <v>0</v>
      </c>
      <c r="I241" s="849">
        <v>2</v>
      </c>
      <c r="J241" s="849">
        <v>286.7</v>
      </c>
      <c r="K241" s="837">
        <v>1</v>
      </c>
      <c r="L241" s="849">
        <v>2</v>
      </c>
      <c r="M241" s="850">
        <v>286.7</v>
      </c>
    </row>
    <row r="242" spans="1:13" ht="14.4" customHeight="1" x14ac:dyDescent="0.3">
      <c r="A242" s="831" t="s">
        <v>1944</v>
      </c>
      <c r="B242" s="832" t="s">
        <v>1684</v>
      </c>
      <c r="C242" s="832" t="s">
        <v>2436</v>
      </c>
      <c r="D242" s="832" t="s">
        <v>2045</v>
      </c>
      <c r="E242" s="832" t="s">
        <v>1687</v>
      </c>
      <c r="F242" s="849">
        <v>1</v>
      </c>
      <c r="G242" s="849">
        <v>143.35</v>
      </c>
      <c r="H242" s="837">
        <v>1</v>
      </c>
      <c r="I242" s="849"/>
      <c r="J242" s="849"/>
      <c r="K242" s="837">
        <v>0</v>
      </c>
      <c r="L242" s="849">
        <v>1</v>
      </c>
      <c r="M242" s="850">
        <v>143.35</v>
      </c>
    </row>
    <row r="243" spans="1:13" ht="14.4" customHeight="1" x14ac:dyDescent="0.3">
      <c r="A243" s="831" t="s">
        <v>1944</v>
      </c>
      <c r="B243" s="832" t="s">
        <v>1684</v>
      </c>
      <c r="C243" s="832" t="s">
        <v>2437</v>
      </c>
      <c r="D243" s="832" t="s">
        <v>2045</v>
      </c>
      <c r="E243" s="832" t="s">
        <v>2131</v>
      </c>
      <c r="F243" s="849">
        <v>1</v>
      </c>
      <c r="G243" s="849">
        <v>430.05</v>
      </c>
      <c r="H243" s="837">
        <v>1</v>
      </c>
      <c r="I243" s="849"/>
      <c r="J243" s="849"/>
      <c r="K243" s="837">
        <v>0</v>
      </c>
      <c r="L243" s="849">
        <v>1</v>
      </c>
      <c r="M243" s="850">
        <v>430.05</v>
      </c>
    </row>
    <row r="244" spans="1:13" ht="14.4" customHeight="1" x14ac:dyDescent="0.3">
      <c r="A244" s="831" t="s">
        <v>1944</v>
      </c>
      <c r="B244" s="832" t="s">
        <v>1684</v>
      </c>
      <c r="C244" s="832" t="s">
        <v>2044</v>
      </c>
      <c r="D244" s="832" t="s">
        <v>2045</v>
      </c>
      <c r="E244" s="832" t="s">
        <v>1691</v>
      </c>
      <c r="F244" s="849">
        <v>1</v>
      </c>
      <c r="G244" s="849">
        <v>220.53</v>
      </c>
      <c r="H244" s="837">
        <v>1</v>
      </c>
      <c r="I244" s="849"/>
      <c r="J244" s="849"/>
      <c r="K244" s="837">
        <v>0</v>
      </c>
      <c r="L244" s="849">
        <v>1</v>
      </c>
      <c r="M244" s="850">
        <v>220.53</v>
      </c>
    </row>
    <row r="245" spans="1:13" ht="14.4" customHeight="1" x14ac:dyDescent="0.3">
      <c r="A245" s="831" t="s">
        <v>1944</v>
      </c>
      <c r="B245" s="832" t="s">
        <v>1684</v>
      </c>
      <c r="C245" s="832" t="s">
        <v>2438</v>
      </c>
      <c r="D245" s="832" t="s">
        <v>2439</v>
      </c>
      <c r="E245" s="832" t="s">
        <v>2440</v>
      </c>
      <c r="F245" s="849">
        <v>1</v>
      </c>
      <c r="G245" s="849">
        <v>260.89</v>
      </c>
      <c r="H245" s="837">
        <v>1</v>
      </c>
      <c r="I245" s="849"/>
      <c r="J245" s="849"/>
      <c r="K245" s="837">
        <v>0</v>
      </c>
      <c r="L245" s="849">
        <v>1</v>
      </c>
      <c r="M245" s="850">
        <v>260.89</v>
      </c>
    </row>
    <row r="246" spans="1:13" ht="14.4" customHeight="1" x14ac:dyDescent="0.3">
      <c r="A246" s="831" t="s">
        <v>1944</v>
      </c>
      <c r="B246" s="832" t="s">
        <v>1684</v>
      </c>
      <c r="C246" s="832" t="s">
        <v>2441</v>
      </c>
      <c r="D246" s="832" t="s">
        <v>2439</v>
      </c>
      <c r="E246" s="832" t="s">
        <v>2442</v>
      </c>
      <c r="F246" s="849">
        <v>1</v>
      </c>
      <c r="G246" s="849">
        <v>617.51</v>
      </c>
      <c r="H246" s="837">
        <v>1</v>
      </c>
      <c r="I246" s="849"/>
      <c r="J246" s="849"/>
      <c r="K246" s="837">
        <v>0</v>
      </c>
      <c r="L246" s="849">
        <v>1</v>
      </c>
      <c r="M246" s="850">
        <v>617.51</v>
      </c>
    </row>
    <row r="247" spans="1:13" ht="14.4" customHeight="1" x14ac:dyDescent="0.3">
      <c r="A247" s="831" t="s">
        <v>1944</v>
      </c>
      <c r="B247" s="832" t="s">
        <v>3035</v>
      </c>
      <c r="C247" s="832" t="s">
        <v>2365</v>
      </c>
      <c r="D247" s="832" t="s">
        <v>2366</v>
      </c>
      <c r="E247" s="832" t="s">
        <v>2367</v>
      </c>
      <c r="F247" s="849">
        <v>1</v>
      </c>
      <c r="G247" s="849">
        <v>3551.67</v>
      </c>
      <c r="H247" s="837">
        <v>1</v>
      </c>
      <c r="I247" s="849"/>
      <c r="J247" s="849"/>
      <c r="K247" s="837">
        <v>0</v>
      </c>
      <c r="L247" s="849">
        <v>1</v>
      </c>
      <c r="M247" s="850">
        <v>3551.67</v>
      </c>
    </row>
    <row r="248" spans="1:13" ht="14.4" customHeight="1" x14ac:dyDescent="0.3">
      <c r="A248" s="831" t="s">
        <v>1944</v>
      </c>
      <c r="B248" s="832" t="s">
        <v>1692</v>
      </c>
      <c r="C248" s="832" t="s">
        <v>2054</v>
      </c>
      <c r="D248" s="832" t="s">
        <v>2055</v>
      </c>
      <c r="E248" s="832" t="s">
        <v>2056</v>
      </c>
      <c r="F248" s="849">
        <v>1</v>
      </c>
      <c r="G248" s="849">
        <v>100.1</v>
      </c>
      <c r="H248" s="837">
        <v>1</v>
      </c>
      <c r="I248" s="849"/>
      <c r="J248" s="849"/>
      <c r="K248" s="837">
        <v>0</v>
      </c>
      <c r="L248" s="849">
        <v>1</v>
      </c>
      <c r="M248" s="850">
        <v>100.1</v>
      </c>
    </row>
    <row r="249" spans="1:13" ht="14.4" customHeight="1" x14ac:dyDescent="0.3">
      <c r="A249" s="831" t="s">
        <v>1944</v>
      </c>
      <c r="B249" s="832" t="s">
        <v>1698</v>
      </c>
      <c r="C249" s="832" t="s">
        <v>2481</v>
      </c>
      <c r="D249" s="832" t="s">
        <v>1700</v>
      </c>
      <c r="E249" s="832" t="s">
        <v>2270</v>
      </c>
      <c r="F249" s="849"/>
      <c r="G249" s="849"/>
      <c r="H249" s="837">
        <v>0</v>
      </c>
      <c r="I249" s="849">
        <v>1</v>
      </c>
      <c r="J249" s="849">
        <v>63.14</v>
      </c>
      <c r="K249" s="837">
        <v>1</v>
      </c>
      <c r="L249" s="849">
        <v>1</v>
      </c>
      <c r="M249" s="850">
        <v>63.14</v>
      </c>
    </row>
    <row r="250" spans="1:13" ht="14.4" customHeight="1" x14ac:dyDescent="0.3">
      <c r="A250" s="831" t="s">
        <v>1944</v>
      </c>
      <c r="B250" s="832" t="s">
        <v>1698</v>
      </c>
      <c r="C250" s="832" t="s">
        <v>1705</v>
      </c>
      <c r="D250" s="832" t="s">
        <v>1700</v>
      </c>
      <c r="E250" s="832" t="s">
        <v>1704</v>
      </c>
      <c r="F250" s="849"/>
      <c r="G250" s="849"/>
      <c r="H250" s="837">
        <v>0</v>
      </c>
      <c r="I250" s="849">
        <v>1</v>
      </c>
      <c r="J250" s="849">
        <v>49.08</v>
      </c>
      <c r="K250" s="837">
        <v>1</v>
      </c>
      <c r="L250" s="849">
        <v>1</v>
      </c>
      <c r="M250" s="850">
        <v>49.08</v>
      </c>
    </row>
    <row r="251" spans="1:13" ht="14.4" customHeight="1" x14ac:dyDescent="0.3">
      <c r="A251" s="831" t="s">
        <v>1944</v>
      </c>
      <c r="B251" s="832" t="s">
        <v>1706</v>
      </c>
      <c r="C251" s="832" t="s">
        <v>2326</v>
      </c>
      <c r="D251" s="832" t="s">
        <v>2327</v>
      </c>
      <c r="E251" s="832" t="s">
        <v>2328</v>
      </c>
      <c r="F251" s="849">
        <v>1</v>
      </c>
      <c r="G251" s="849">
        <v>154.36000000000001</v>
      </c>
      <c r="H251" s="837">
        <v>1</v>
      </c>
      <c r="I251" s="849"/>
      <c r="J251" s="849"/>
      <c r="K251" s="837">
        <v>0</v>
      </c>
      <c r="L251" s="849">
        <v>1</v>
      </c>
      <c r="M251" s="850">
        <v>154.36000000000001</v>
      </c>
    </row>
    <row r="252" spans="1:13" ht="14.4" customHeight="1" x14ac:dyDescent="0.3">
      <c r="A252" s="831" t="s">
        <v>1944</v>
      </c>
      <c r="B252" s="832" t="s">
        <v>1706</v>
      </c>
      <c r="C252" s="832" t="s">
        <v>1709</v>
      </c>
      <c r="D252" s="832" t="s">
        <v>1089</v>
      </c>
      <c r="E252" s="832" t="s">
        <v>1710</v>
      </c>
      <c r="F252" s="849"/>
      <c r="G252" s="849"/>
      <c r="H252" s="837">
        <v>0</v>
      </c>
      <c r="I252" s="849">
        <v>1</v>
      </c>
      <c r="J252" s="849">
        <v>154.36000000000001</v>
      </c>
      <c r="K252" s="837">
        <v>1</v>
      </c>
      <c r="L252" s="849">
        <v>1</v>
      </c>
      <c r="M252" s="850">
        <v>154.36000000000001</v>
      </c>
    </row>
    <row r="253" spans="1:13" ht="14.4" customHeight="1" x14ac:dyDescent="0.3">
      <c r="A253" s="831" t="s">
        <v>1944</v>
      </c>
      <c r="B253" s="832" t="s">
        <v>3036</v>
      </c>
      <c r="C253" s="832" t="s">
        <v>2408</v>
      </c>
      <c r="D253" s="832" t="s">
        <v>661</v>
      </c>
      <c r="E253" s="832" t="s">
        <v>2308</v>
      </c>
      <c r="F253" s="849"/>
      <c r="G253" s="849"/>
      <c r="H253" s="837">
        <v>0</v>
      </c>
      <c r="I253" s="849">
        <v>1</v>
      </c>
      <c r="J253" s="849">
        <v>48.42</v>
      </c>
      <c r="K253" s="837">
        <v>1</v>
      </c>
      <c r="L253" s="849">
        <v>1</v>
      </c>
      <c r="M253" s="850">
        <v>48.42</v>
      </c>
    </row>
    <row r="254" spans="1:13" ht="14.4" customHeight="1" x14ac:dyDescent="0.3">
      <c r="A254" s="831" t="s">
        <v>1944</v>
      </c>
      <c r="B254" s="832" t="s">
        <v>3036</v>
      </c>
      <c r="C254" s="832" t="s">
        <v>2409</v>
      </c>
      <c r="D254" s="832" t="s">
        <v>2410</v>
      </c>
      <c r="E254" s="832" t="s">
        <v>2411</v>
      </c>
      <c r="F254" s="849">
        <v>2</v>
      </c>
      <c r="G254" s="849">
        <v>96.84</v>
      </c>
      <c r="H254" s="837">
        <v>1</v>
      </c>
      <c r="I254" s="849"/>
      <c r="J254" s="849"/>
      <c r="K254" s="837">
        <v>0</v>
      </c>
      <c r="L254" s="849">
        <v>2</v>
      </c>
      <c r="M254" s="850">
        <v>96.84</v>
      </c>
    </row>
    <row r="255" spans="1:13" ht="14.4" customHeight="1" x14ac:dyDescent="0.3">
      <c r="A255" s="831" t="s">
        <v>1944</v>
      </c>
      <c r="B255" s="832" t="s">
        <v>1754</v>
      </c>
      <c r="C255" s="832" t="s">
        <v>1994</v>
      </c>
      <c r="D255" s="832" t="s">
        <v>1995</v>
      </c>
      <c r="E255" s="832" t="s">
        <v>1996</v>
      </c>
      <c r="F255" s="849">
        <v>2</v>
      </c>
      <c r="G255" s="849">
        <v>72.540000000000006</v>
      </c>
      <c r="H255" s="837">
        <v>1</v>
      </c>
      <c r="I255" s="849"/>
      <c r="J255" s="849"/>
      <c r="K255" s="837">
        <v>0</v>
      </c>
      <c r="L255" s="849">
        <v>2</v>
      </c>
      <c r="M255" s="850">
        <v>72.540000000000006</v>
      </c>
    </row>
    <row r="256" spans="1:13" ht="14.4" customHeight="1" x14ac:dyDescent="0.3">
      <c r="A256" s="831" t="s">
        <v>1944</v>
      </c>
      <c r="B256" s="832" t="s">
        <v>1771</v>
      </c>
      <c r="C256" s="832" t="s">
        <v>1772</v>
      </c>
      <c r="D256" s="832" t="s">
        <v>1773</v>
      </c>
      <c r="E256" s="832" t="s">
        <v>1774</v>
      </c>
      <c r="F256" s="849"/>
      <c r="G256" s="849"/>
      <c r="H256" s="837"/>
      <c r="I256" s="849">
        <v>1</v>
      </c>
      <c r="J256" s="849">
        <v>0</v>
      </c>
      <c r="K256" s="837"/>
      <c r="L256" s="849">
        <v>1</v>
      </c>
      <c r="M256" s="850">
        <v>0</v>
      </c>
    </row>
    <row r="257" spans="1:13" ht="14.4" customHeight="1" x14ac:dyDescent="0.3">
      <c r="A257" s="831" t="s">
        <v>1944</v>
      </c>
      <c r="B257" s="832" t="s">
        <v>1784</v>
      </c>
      <c r="C257" s="832" t="s">
        <v>2427</v>
      </c>
      <c r="D257" s="832" t="s">
        <v>2040</v>
      </c>
      <c r="E257" s="832" t="s">
        <v>2428</v>
      </c>
      <c r="F257" s="849">
        <v>1</v>
      </c>
      <c r="G257" s="849">
        <v>1195.75</v>
      </c>
      <c r="H257" s="837">
        <v>1</v>
      </c>
      <c r="I257" s="849"/>
      <c r="J257" s="849"/>
      <c r="K257" s="837">
        <v>0</v>
      </c>
      <c r="L257" s="849">
        <v>1</v>
      </c>
      <c r="M257" s="850">
        <v>1195.75</v>
      </c>
    </row>
    <row r="258" spans="1:13" ht="14.4" customHeight="1" x14ac:dyDescent="0.3">
      <c r="A258" s="831" t="s">
        <v>1944</v>
      </c>
      <c r="B258" s="832" t="s">
        <v>1784</v>
      </c>
      <c r="C258" s="832" t="s">
        <v>2039</v>
      </c>
      <c r="D258" s="832" t="s">
        <v>2040</v>
      </c>
      <c r="E258" s="832" t="s">
        <v>2041</v>
      </c>
      <c r="F258" s="849">
        <v>1</v>
      </c>
      <c r="G258" s="849">
        <v>298.94</v>
      </c>
      <c r="H258" s="837">
        <v>1</v>
      </c>
      <c r="I258" s="849"/>
      <c r="J258" s="849"/>
      <c r="K258" s="837">
        <v>0</v>
      </c>
      <c r="L258" s="849">
        <v>1</v>
      </c>
      <c r="M258" s="850">
        <v>298.94</v>
      </c>
    </row>
    <row r="259" spans="1:13" ht="14.4" customHeight="1" x14ac:dyDescent="0.3">
      <c r="A259" s="831" t="s">
        <v>1944</v>
      </c>
      <c r="B259" s="832" t="s">
        <v>1793</v>
      </c>
      <c r="C259" s="832" t="s">
        <v>2198</v>
      </c>
      <c r="D259" s="832" t="s">
        <v>2199</v>
      </c>
      <c r="E259" s="832" t="s">
        <v>2200</v>
      </c>
      <c r="F259" s="849"/>
      <c r="G259" s="849"/>
      <c r="H259" s="837"/>
      <c r="I259" s="849">
        <v>1</v>
      </c>
      <c r="J259" s="849">
        <v>0</v>
      </c>
      <c r="K259" s="837"/>
      <c r="L259" s="849">
        <v>1</v>
      </c>
      <c r="M259" s="850">
        <v>0</v>
      </c>
    </row>
    <row r="260" spans="1:13" ht="14.4" customHeight="1" x14ac:dyDescent="0.3">
      <c r="A260" s="831" t="s">
        <v>1944</v>
      </c>
      <c r="B260" s="832" t="s">
        <v>3037</v>
      </c>
      <c r="C260" s="832" t="s">
        <v>2361</v>
      </c>
      <c r="D260" s="832" t="s">
        <v>2362</v>
      </c>
      <c r="E260" s="832" t="s">
        <v>2363</v>
      </c>
      <c r="F260" s="849"/>
      <c r="G260" s="849"/>
      <c r="H260" s="837">
        <v>0</v>
      </c>
      <c r="I260" s="849">
        <v>1</v>
      </c>
      <c r="J260" s="849">
        <v>561.76</v>
      </c>
      <c r="K260" s="837">
        <v>1</v>
      </c>
      <c r="L260" s="849">
        <v>1</v>
      </c>
      <c r="M260" s="850">
        <v>561.76</v>
      </c>
    </row>
    <row r="261" spans="1:13" ht="14.4" customHeight="1" x14ac:dyDescent="0.3">
      <c r="A261" s="831" t="s">
        <v>1944</v>
      </c>
      <c r="B261" s="832" t="s">
        <v>3038</v>
      </c>
      <c r="C261" s="832" t="s">
        <v>2373</v>
      </c>
      <c r="D261" s="832" t="s">
        <v>2374</v>
      </c>
      <c r="E261" s="832" t="s">
        <v>2375</v>
      </c>
      <c r="F261" s="849">
        <v>1</v>
      </c>
      <c r="G261" s="849">
        <v>386.89</v>
      </c>
      <c r="H261" s="837">
        <v>1</v>
      </c>
      <c r="I261" s="849"/>
      <c r="J261" s="849"/>
      <c r="K261" s="837">
        <v>0</v>
      </c>
      <c r="L261" s="849">
        <v>1</v>
      </c>
      <c r="M261" s="850">
        <v>386.89</v>
      </c>
    </row>
    <row r="262" spans="1:13" ht="14.4" customHeight="1" x14ac:dyDescent="0.3">
      <c r="A262" s="831" t="s">
        <v>1944</v>
      </c>
      <c r="B262" s="832" t="s">
        <v>1816</v>
      </c>
      <c r="C262" s="832" t="s">
        <v>2330</v>
      </c>
      <c r="D262" s="832" t="s">
        <v>637</v>
      </c>
      <c r="E262" s="832" t="s">
        <v>1819</v>
      </c>
      <c r="F262" s="849">
        <v>1</v>
      </c>
      <c r="G262" s="849">
        <v>0</v>
      </c>
      <c r="H262" s="837"/>
      <c r="I262" s="849"/>
      <c r="J262" s="849"/>
      <c r="K262" s="837"/>
      <c r="L262" s="849">
        <v>1</v>
      </c>
      <c r="M262" s="850">
        <v>0</v>
      </c>
    </row>
    <row r="263" spans="1:13" ht="14.4" customHeight="1" x14ac:dyDescent="0.3">
      <c r="A263" s="831" t="s">
        <v>1944</v>
      </c>
      <c r="B263" s="832" t="s">
        <v>1820</v>
      </c>
      <c r="C263" s="832" t="s">
        <v>1903</v>
      </c>
      <c r="D263" s="832" t="s">
        <v>1058</v>
      </c>
      <c r="E263" s="832" t="s">
        <v>681</v>
      </c>
      <c r="F263" s="849"/>
      <c r="G263" s="849"/>
      <c r="H263" s="837">
        <v>0</v>
      </c>
      <c r="I263" s="849">
        <v>1</v>
      </c>
      <c r="J263" s="849">
        <v>58.77</v>
      </c>
      <c r="K263" s="837">
        <v>1</v>
      </c>
      <c r="L263" s="849">
        <v>1</v>
      </c>
      <c r="M263" s="850">
        <v>58.77</v>
      </c>
    </row>
    <row r="264" spans="1:13" ht="14.4" customHeight="1" x14ac:dyDescent="0.3">
      <c r="A264" s="831" t="s">
        <v>1944</v>
      </c>
      <c r="B264" s="832" t="s">
        <v>1904</v>
      </c>
      <c r="C264" s="832" t="s">
        <v>2393</v>
      </c>
      <c r="D264" s="832" t="s">
        <v>1906</v>
      </c>
      <c r="E264" s="832" t="s">
        <v>2394</v>
      </c>
      <c r="F264" s="849"/>
      <c r="G264" s="849"/>
      <c r="H264" s="837">
        <v>0</v>
      </c>
      <c r="I264" s="849">
        <v>1</v>
      </c>
      <c r="J264" s="849">
        <v>176.32</v>
      </c>
      <c r="K264" s="837">
        <v>1</v>
      </c>
      <c r="L264" s="849">
        <v>1</v>
      </c>
      <c r="M264" s="850">
        <v>176.32</v>
      </c>
    </row>
    <row r="265" spans="1:13" ht="14.4" customHeight="1" x14ac:dyDescent="0.3">
      <c r="A265" s="831" t="s">
        <v>1944</v>
      </c>
      <c r="B265" s="832" t="s">
        <v>1562</v>
      </c>
      <c r="C265" s="832" t="s">
        <v>1976</v>
      </c>
      <c r="D265" s="832" t="s">
        <v>1564</v>
      </c>
      <c r="E265" s="832" t="s">
        <v>1977</v>
      </c>
      <c r="F265" s="849"/>
      <c r="G265" s="849"/>
      <c r="H265" s="837">
        <v>0</v>
      </c>
      <c r="I265" s="849">
        <v>1</v>
      </c>
      <c r="J265" s="849">
        <v>515</v>
      </c>
      <c r="K265" s="837">
        <v>1</v>
      </c>
      <c r="L265" s="849">
        <v>1</v>
      </c>
      <c r="M265" s="850">
        <v>515</v>
      </c>
    </row>
    <row r="266" spans="1:13" ht="14.4" customHeight="1" x14ac:dyDescent="0.3">
      <c r="A266" s="831" t="s">
        <v>1945</v>
      </c>
      <c r="B266" s="832" t="s">
        <v>1612</v>
      </c>
      <c r="C266" s="832" t="s">
        <v>1957</v>
      </c>
      <c r="D266" s="832" t="s">
        <v>1958</v>
      </c>
      <c r="E266" s="832" t="s">
        <v>1959</v>
      </c>
      <c r="F266" s="849">
        <v>1</v>
      </c>
      <c r="G266" s="849">
        <v>105.32</v>
      </c>
      <c r="H266" s="837">
        <v>1</v>
      </c>
      <c r="I266" s="849"/>
      <c r="J266" s="849"/>
      <c r="K266" s="837">
        <v>0</v>
      </c>
      <c r="L266" s="849">
        <v>1</v>
      </c>
      <c r="M266" s="850">
        <v>105.32</v>
      </c>
    </row>
    <row r="267" spans="1:13" ht="14.4" customHeight="1" x14ac:dyDescent="0.3">
      <c r="A267" s="831" t="s">
        <v>1945</v>
      </c>
      <c r="B267" s="832" t="s">
        <v>1793</v>
      </c>
      <c r="C267" s="832" t="s">
        <v>2485</v>
      </c>
      <c r="D267" s="832" t="s">
        <v>2199</v>
      </c>
      <c r="E267" s="832" t="s">
        <v>2486</v>
      </c>
      <c r="F267" s="849"/>
      <c r="G267" s="849"/>
      <c r="H267" s="837"/>
      <c r="I267" s="849">
        <v>4</v>
      </c>
      <c r="J267" s="849">
        <v>0</v>
      </c>
      <c r="K267" s="837"/>
      <c r="L267" s="849">
        <v>4</v>
      </c>
      <c r="M267" s="850">
        <v>0</v>
      </c>
    </row>
    <row r="268" spans="1:13" ht="14.4" customHeight="1" x14ac:dyDescent="0.3">
      <c r="A268" s="831" t="s">
        <v>1945</v>
      </c>
      <c r="B268" s="832" t="s">
        <v>1793</v>
      </c>
      <c r="C268" s="832" t="s">
        <v>2198</v>
      </c>
      <c r="D268" s="832" t="s">
        <v>2199</v>
      </c>
      <c r="E268" s="832" t="s">
        <v>2200</v>
      </c>
      <c r="F268" s="849"/>
      <c r="G268" s="849"/>
      <c r="H268" s="837"/>
      <c r="I268" s="849">
        <v>9</v>
      </c>
      <c r="J268" s="849">
        <v>0</v>
      </c>
      <c r="K268" s="837"/>
      <c r="L268" s="849">
        <v>9</v>
      </c>
      <c r="M268" s="850">
        <v>0</v>
      </c>
    </row>
    <row r="269" spans="1:13" ht="14.4" customHeight="1" x14ac:dyDescent="0.3">
      <c r="A269" s="831" t="s">
        <v>1946</v>
      </c>
      <c r="B269" s="832" t="s">
        <v>1512</v>
      </c>
      <c r="C269" s="832" t="s">
        <v>2633</v>
      </c>
      <c r="D269" s="832" t="s">
        <v>1516</v>
      </c>
      <c r="E269" s="832" t="s">
        <v>1521</v>
      </c>
      <c r="F269" s="849"/>
      <c r="G269" s="849"/>
      <c r="H269" s="837">
        <v>0</v>
      </c>
      <c r="I269" s="849">
        <v>4</v>
      </c>
      <c r="J269" s="849">
        <v>460.72</v>
      </c>
      <c r="K269" s="837">
        <v>1</v>
      </c>
      <c r="L269" s="849">
        <v>4</v>
      </c>
      <c r="M269" s="850">
        <v>460.72</v>
      </c>
    </row>
    <row r="270" spans="1:13" ht="14.4" customHeight="1" x14ac:dyDescent="0.3">
      <c r="A270" s="831" t="s">
        <v>1946</v>
      </c>
      <c r="B270" s="832" t="s">
        <v>1512</v>
      </c>
      <c r="C270" s="832" t="s">
        <v>2635</v>
      </c>
      <c r="D270" s="832" t="s">
        <v>2421</v>
      </c>
      <c r="E270" s="832" t="s">
        <v>2636</v>
      </c>
      <c r="F270" s="849">
        <v>1</v>
      </c>
      <c r="G270" s="849">
        <v>56.45</v>
      </c>
      <c r="H270" s="837">
        <v>1</v>
      </c>
      <c r="I270" s="849"/>
      <c r="J270" s="849"/>
      <c r="K270" s="837">
        <v>0</v>
      </c>
      <c r="L270" s="849">
        <v>1</v>
      </c>
      <c r="M270" s="850">
        <v>56.45</v>
      </c>
    </row>
    <row r="271" spans="1:13" ht="14.4" customHeight="1" x14ac:dyDescent="0.3">
      <c r="A271" s="831" t="s">
        <v>1946</v>
      </c>
      <c r="B271" s="832" t="s">
        <v>1512</v>
      </c>
      <c r="C271" s="832" t="s">
        <v>2634</v>
      </c>
      <c r="D271" s="832" t="s">
        <v>1516</v>
      </c>
      <c r="E271" s="832" t="s">
        <v>1519</v>
      </c>
      <c r="F271" s="849"/>
      <c r="G271" s="849"/>
      <c r="H271" s="837">
        <v>0</v>
      </c>
      <c r="I271" s="849">
        <v>2</v>
      </c>
      <c r="J271" s="849">
        <v>115.2</v>
      </c>
      <c r="K271" s="837">
        <v>1</v>
      </c>
      <c r="L271" s="849">
        <v>2</v>
      </c>
      <c r="M271" s="850">
        <v>115.2</v>
      </c>
    </row>
    <row r="272" spans="1:13" ht="14.4" customHeight="1" x14ac:dyDescent="0.3">
      <c r="A272" s="831" t="s">
        <v>1946</v>
      </c>
      <c r="B272" s="832" t="s">
        <v>1529</v>
      </c>
      <c r="C272" s="832" t="s">
        <v>2620</v>
      </c>
      <c r="D272" s="832" t="s">
        <v>2621</v>
      </c>
      <c r="E272" s="832" t="s">
        <v>2357</v>
      </c>
      <c r="F272" s="849">
        <v>3</v>
      </c>
      <c r="G272" s="849">
        <v>129.63</v>
      </c>
      <c r="H272" s="837">
        <v>1</v>
      </c>
      <c r="I272" s="849"/>
      <c r="J272" s="849"/>
      <c r="K272" s="837">
        <v>0</v>
      </c>
      <c r="L272" s="849">
        <v>3</v>
      </c>
      <c r="M272" s="850">
        <v>129.63</v>
      </c>
    </row>
    <row r="273" spans="1:13" ht="14.4" customHeight="1" x14ac:dyDescent="0.3">
      <c r="A273" s="831" t="s">
        <v>1946</v>
      </c>
      <c r="B273" s="832" t="s">
        <v>1535</v>
      </c>
      <c r="C273" s="832" t="s">
        <v>2090</v>
      </c>
      <c r="D273" s="832" t="s">
        <v>2091</v>
      </c>
      <c r="E273" s="832" t="s">
        <v>2092</v>
      </c>
      <c r="F273" s="849"/>
      <c r="G273" s="849"/>
      <c r="H273" s="837">
        <v>0</v>
      </c>
      <c r="I273" s="849">
        <v>2</v>
      </c>
      <c r="J273" s="849">
        <v>369.48</v>
      </c>
      <c r="K273" s="837">
        <v>1</v>
      </c>
      <c r="L273" s="849">
        <v>2</v>
      </c>
      <c r="M273" s="850">
        <v>369.48</v>
      </c>
    </row>
    <row r="274" spans="1:13" ht="14.4" customHeight="1" x14ac:dyDescent="0.3">
      <c r="A274" s="831" t="s">
        <v>1946</v>
      </c>
      <c r="B274" s="832" t="s">
        <v>1535</v>
      </c>
      <c r="C274" s="832" t="s">
        <v>1539</v>
      </c>
      <c r="D274" s="832" t="s">
        <v>1537</v>
      </c>
      <c r="E274" s="832" t="s">
        <v>1540</v>
      </c>
      <c r="F274" s="849">
        <v>6</v>
      </c>
      <c r="G274" s="849">
        <v>1108.44</v>
      </c>
      <c r="H274" s="837">
        <v>1</v>
      </c>
      <c r="I274" s="849"/>
      <c r="J274" s="849"/>
      <c r="K274" s="837">
        <v>0</v>
      </c>
      <c r="L274" s="849">
        <v>6</v>
      </c>
      <c r="M274" s="850">
        <v>1108.44</v>
      </c>
    </row>
    <row r="275" spans="1:13" ht="14.4" customHeight="1" x14ac:dyDescent="0.3">
      <c r="A275" s="831" t="s">
        <v>1946</v>
      </c>
      <c r="B275" s="832" t="s">
        <v>1541</v>
      </c>
      <c r="C275" s="832" t="s">
        <v>2631</v>
      </c>
      <c r="D275" s="832" t="s">
        <v>808</v>
      </c>
      <c r="E275" s="832" t="s">
        <v>2632</v>
      </c>
      <c r="F275" s="849"/>
      <c r="G275" s="849"/>
      <c r="H275" s="837">
        <v>0</v>
      </c>
      <c r="I275" s="849">
        <v>1</v>
      </c>
      <c r="J275" s="849">
        <v>147.26</v>
      </c>
      <c r="K275" s="837">
        <v>1</v>
      </c>
      <c r="L275" s="849">
        <v>1</v>
      </c>
      <c r="M275" s="850">
        <v>147.26</v>
      </c>
    </row>
    <row r="276" spans="1:13" ht="14.4" customHeight="1" x14ac:dyDescent="0.3">
      <c r="A276" s="831" t="s">
        <v>1946</v>
      </c>
      <c r="B276" s="832" t="s">
        <v>1541</v>
      </c>
      <c r="C276" s="832" t="s">
        <v>2080</v>
      </c>
      <c r="D276" s="832" t="s">
        <v>808</v>
      </c>
      <c r="E276" s="832" t="s">
        <v>1547</v>
      </c>
      <c r="F276" s="849"/>
      <c r="G276" s="849"/>
      <c r="H276" s="837">
        <v>0</v>
      </c>
      <c r="I276" s="849">
        <v>1</v>
      </c>
      <c r="J276" s="849">
        <v>923.74</v>
      </c>
      <c r="K276" s="837">
        <v>1</v>
      </c>
      <c r="L276" s="849">
        <v>1</v>
      </c>
      <c r="M276" s="850">
        <v>923.74</v>
      </c>
    </row>
    <row r="277" spans="1:13" ht="14.4" customHeight="1" x14ac:dyDescent="0.3">
      <c r="A277" s="831" t="s">
        <v>1946</v>
      </c>
      <c r="B277" s="832" t="s">
        <v>1541</v>
      </c>
      <c r="C277" s="832" t="s">
        <v>2406</v>
      </c>
      <c r="D277" s="832" t="s">
        <v>814</v>
      </c>
      <c r="E277" s="832" t="s">
        <v>2407</v>
      </c>
      <c r="F277" s="849"/>
      <c r="G277" s="849"/>
      <c r="H277" s="837">
        <v>0</v>
      </c>
      <c r="I277" s="849">
        <v>3</v>
      </c>
      <c r="J277" s="849">
        <v>1108.5</v>
      </c>
      <c r="K277" s="837">
        <v>1</v>
      </c>
      <c r="L277" s="849">
        <v>3</v>
      </c>
      <c r="M277" s="850">
        <v>1108.5</v>
      </c>
    </row>
    <row r="278" spans="1:13" ht="14.4" customHeight="1" x14ac:dyDescent="0.3">
      <c r="A278" s="831" t="s">
        <v>1946</v>
      </c>
      <c r="B278" s="832" t="s">
        <v>1541</v>
      </c>
      <c r="C278" s="832" t="s">
        <v>2081</v>
      </c>
      <c r="D278" s="832" t="s">
        <v>814</v>
      </c>
      <c r="E278" s="832" t="s">
        <v>1543</v>
      </c>
      <c r="F278" s="849"/>
      <c r="G278" s="849"/>
      <c r="H278" s="837">
        <v>0</v>
      </c>
      <c r="I278" s="849">
        <v>2</v>
      </c>
      <c r="J278" s="849">
        <v>3694.98</v>
      </c>
      <c r="K278" s="837">
        <v>1</v>
      </c>
      <c r="L278" s="849">
        <v>2</v>
      </c>
      <c r="M278" s="850">
        <v>3694.98</v>
      </c>
    </row>
    <row r="279" spans="1:13" ht="14.4" customHeight="1" x14ac:dyDescent="0.3">
      <c r="A279" s="831" t="s">
        <v>1946</v>
      </c>
      <c r="B279" s="832" t="s">
        <v>1541</v>
      </c>
      <c r="C279" s="832" t="s">
        <v>2028</v>
      </c>
      <c r="D279" s="832" t="s">
        <v>814</v>
      </c>
      <c r="E279" s="832" t="s">
        <v>1545</v>
      </c>
      <c r="F279" s="849"/>
      <c r="G279" s="849"/>
      <c r="H279" s="837">
        <v>0</v>
      </c>
      <c r="I279" s="849">
        <v>2</v>
      </c>
      <c r="J279" s="849">
        <v>4618.72</v>
      </c>
      <c r="K279" s="837">
        <v>1</v>
      </c>
      <c r="L279" s="849">
        <v>2</v>
      </c>
      <c r="M279" s="850">
        <v>4618.72</v>
      </c>
    </row>
    <row r="280" spans="1:13" ht="14.4" customHeight="1" x14ac:dyDescent="0.3">
      <c r="A280" s="831" t="s">
        <v>1946</v>
      </c>
      <c r="B280" s="832" t="s">
        <v>1541</v>
      </c>
      <c r="C280" s="832" t="s">
        <v>1838</v>
      </c>
      <c r="D280" s="832" t="s">
        <v>814</v>
      </c>
      <c r="E280" s="832" t="s">
        <v>1839</v>
      </c>
      <c r="F280" s="849"/>
      <c r="G280" s="849"/>
      <c r="H280" s="837">
        <v>0</v>
      </c>
      <c r="I280" s="849">
        <v>1</v>
      </c>
      <c r="J280" s="849">
        <v>1385.62</v>
      </c>
      <c r="K280" s="837">
        <v>1</v>
      </c>
      <c r="L280" s="849">
        <v>1</v>
      </c>
      <c r="M280" s="850">
        <v>1385.62</v>
      </c>
    </row>
    <row r="281" spans="1:13" ht="14.4" customHeight="1" x14ac:dyDescent="0.3">
      <c r="A281" s="831" t="s">
        <v>1946</v>
      </c>
      <c r="B281" s="832" t="s">
        <v>1541</v>
      </c>
      <c r="C281" s="832" t="s">
        <v>1544</v>
      </c>
      <c r="D281" s="832" t="s">
        <v>814</v>
      </c>
      <c r="E281" s="832" t="s">
        <v>1545</v>
      </c>
      <c r="F281" s="849"/>
      <c r="G281" s="849"/>
      <c r="H281" s="837">
        <v>0</v>
      </c>
      <c r="I281" s="849">
        <v>1</v>
      </c>
      <c r="J281" s="849">
        <v>2309.36</v>
      </c>
      <c r="K281" s="837">
        <v>1</v>
      </c>
      <c r="L281" s="849">
        <v>1</v>
      </c>
      <c r="M281" s="850">
        <v>2309.36</v>
      </c>
    </row>
    <row r="282" spans="1:13" ht="14.4" customHeight="1" x14ac:dyDescent="0.3">
      <c r="A282" s="831" t="s">
        <v>1946</v>
      </c>
      <c r="B282" s="832" t="s">
        <v>1541</v>
      </c>
      <c r="C282" s="832" t="s">
        <v>1542</v>
      </c>
      <c r="D282" s="832" t="s">
        <v>814</v>
      </c>
      <c r="E282" s="832" t="s">
        <v>1543</v>
      </c>
      <c r="F282" s="849"/>
      <c r="G282" s="849"/>
      <c r="H282" s="837">
        <v>0</v>
      </c>
      <c r="I282" s="849">
        <v>1</v>
      </c>
      <c r="J282" s="849">
        <v>1847.49</v>
      </c>
      <c r="K282" s="837">
        <v>1</v>
      </c>
      <c r="L282" s="849">
        <v>1</v>
      </c>
      <c r="M282" s="850">
        <v>1847.49</v>
      </c>
    </row>
    <row r="283" spans="1:13" ht="14.4" customHeight="1" x14ac:dyDescent="0.3">
      <c r="A283" s="831" t="s">
        <v>1946</v>
      </c>
      <c r="B283" s="832" t="s">
        <v>1556</v>
      </c>
      <c r="C283" s="832" t="s">
        <v>1557</v>
      </c>
      <c r="D283" s="832" t="s">
        <v>1558</v>
      </c>
      <c r="E283" s="832" t="s">
        <v>1559</v>
      </c>
      <c r="F283" s="849"/>
      <c r="G283" s="849"/>
      <c r="H283" s="837">
        <v>0</v>
      </c>
      <c r="I283" s="849">
        <v>1</v>
      </c>
      <c r="J283" s="849">
        <v>93.43</v>
      </c>
      <c r="K283" s="837">
        <v>1</v>
      </c>
      <c r="L283" s="849">
        <v>1</v>
      </c>
      <c r="M283" s="850">
        <v>93.43</v>
      </c>
    </row>
    <row r="284" spans="1:13" ht="14.4" customHeight="1" x14ac:dyDescent="0.3">
      <c r="A284" s="831" t="s">
        <v>1946</v>
      </c>
      <c r="B284" s="832" t="s">
        <v>1556</v>
      </c>
      <c r="C284" s="832" t="s">
        <v>1560</v>
      </c>
      <c r="D284" s="832" t="s">
        <v>1558</v>
      </c>
      <c r="E284" s="832" t="s">
        <v>1561</v>
      </c>
      <c r="F284" s="849"/>
      <c r="G284" s="849"/>
      <c r="H284" s="837">
        <v>0</v>
      </c>
      <c r="I284" s="849">
        <v>5</v>
      </c>
      <c r="J284" s="849">
        <v>934.35</v>
      </c>
      <c r="K284" s="837">
        <v>1</v>
      </c>
      <c r="L284" s="849">
        <v>5</v>
      </c>
      <c r="M284" s="850">
        <v>934.35</v>
      </c>
    </row>
    <row r="285" spans="1:13" ht="14.4" customHeight="1" x14ac:dyDescent="0.3">
      <c r="A285" s="831" t="s">
        <v>1946</v>
      </c>
      <c r="B285" s="832" t="s">
        <v>3039</v>
      </c>
      <c r="C285" s="832" t="s">
        <v>2654</v>
      </c>
      <c r="D285" s="832" t="s">
        <v>2650</v>
      </c>
      <c r="E285" s="832" t="s">
        <v>2653</v>
      </c>
      <c r="F285" s="849"/>
      <c r="G285" s="849"/>
      <c r="H285" s="837">
        <v>0</v>
      </c>
      <c r="I285" s="849">
        <v>2</v>
      </c>
      <c r="J285" s="849">
        <v>1280.82</v>
      </c>
      <c r="K285" s="837">
        <v>1</v>
      </c>
      <c r="L285" s="849">
        <v>2</v>
      </c>
      <c r="M285" s="850">
        <v>1280.82</v>
      </c>
    </row>
    <row r="286" spans="1:13" ht="14.4" customHeight="1" x14ac:dyDescent="0.3">
      <c r="A286" s="831" t="s">
        <v>1946</v>
      </c>
      <c r="B286" s="832" t="s">
        <v>1568</v>
      </c>
      <c r="C286" s="832" t="s">
        <v>1571</v>
      </c>
      <c r="D286" s="832" t="s">
        <v>721</v>
      </c>
      <c r="E286" s="832" t="s">
        <v>1572</v>
      </c>
      <c r="F286" s="849"/>
      <c r="G286" s="849"/>
      <c r="H286" s="837">
        <v>0</v>
      </c>
      <c r="I286" s="849">
        <v>1</v>
      </c>
      <c r="J286" s="849">
        <v>72</v>
      </c>
      <c r="K286" s="837">
        <v>1</v>
      </c>
      <c r="L286" s="849">
        <v>1</v>
      </c>
      <c r="M286" s="850">
        <v>72</v>
      </c>
    </row>
    <row r="287" spans="1:13" ht="14.4" customHeight="1" x14ac:dyDescent="0.3">
      <c r="A287" s="831" t="s">
        <v>1946</v>
      </c>
      <c r="B287" s="832" t="s">
        <v>1568</v>
      </c>
      <c r="C287" s="832" t="s">
        <v>1573</v>
      </c>
      <c r="D287" s="832" t="s">
        <v>721</v>
      </c>
      <c r="E287" s="832" t="s">
        <v>1574</v>
      </c>
      <c r="F287" s="849"/>
      <c r="G287" s="849"/>
      <c r="H287" s="837">
        <v>0</v>
      </c>
      <c r="I287" s="849">
        <v>6</v>
      </c>
      <c r="J287" s="849">
        <v>896.09999999999991</v>
      </c>
      <c r="K287" s="837">
        <v>1</v>
      </c>
      <c r="L287" s="849">
        <v>6</v>
      </c>
      <c r="M287" s="850">
        <v>896.09999999999991</v>
      </c>
    </row>
    <row r="288" spans="1:13" ht="14.4" customHeight="1" x14ac:dyDescent="0.3">
      <c r="A288" s="831" t="s">
        <v>1946</v>
      </c>
      <c r="B288" s="832" t="s">
        <v>3023</v>
      </c>
      <c r="C288" s="832" t="s">
        <v>2730</v>
      </c>
      <c r="D288" s="832" t="s">
        <v>2731</v>
      </c>
      <c r="E288" s="832" t="s">
        <v>2732</v>
      </c>
      <c r="F288" s="849">
        <v>4</v>
      </c>
      <c r="G288" s="849">
        <v>1575.76</v>
      </c>
      <c r="H288" s="837">
        <v>1</v>
      </c>
      <c r="I288" s="849"/>
      <c r="J288" s="849"/>
      <c r="K288" s="837">
        <v>0</v>
      </c>
      <c r="L288" s="849">
        <v>4</v>
      </c>
      <c r="M288" s="850">
        <v>1575.76</v>
      </c>
    </row>
    <row r="289" spans="1:13" ht="14.4" customHeight="1" x14ac:dyDescent="0.3">
      <c r="A289" s="831" t="s">
        <v>1946</v>
      </c>
      <c r="B289" s="832" t="s">
        <v>3040</v>
      </c>
      <c r="C289" s="832" t="s">
        <v>2625</v>
      </c>
      <c r="D289" s="832" t="s">
        <v>2626</v>
      </c>
      <c r="E289" s="832" t="s">
        <v>2627</v>
      </c>
      <c r="F289" s="849">
        <v>1</v>
      </c>
      <c r="G289" s="849">
        <v>459.3</v>
      </c>
      <c r="H289" s="837">
        <v>1</v>
      </c>
      <c r="I289" s="849"/>
      <c r="J289" s="849"/>
      <c r="K289" s="837">
        <v>0</v>
      </c>
      <c r="L289" s="849">
        <v>1</v>
      </c>
      <c r="M289" s="850">
        <v>459.3</v>
      </c>
    </row>
    <row r="290" spans="1:13" ht="14.4" customHeight="1" x14ac:dyDescent="0.3">
      <c r="A290" s="831" t="s">
        <v>1946</v>
      </c>
      <c r="B290" s="832" t="s">
        <v>3040</v>
      </c>
      <c r="C290" s="832" t="s">
        <v>2628</v>
      </c>
      <c r="D290" s="832" t="s">
        <v>2629</v>
      </c>
      <c r="E290" s="832" t="s">
        <v>2630</v>
      </c>
      <c r="F290" s="849">
        <v>1</v>
      </c>
      <c r="G290" s="849">
        <v>344.49</v>
      </c>
      <c r="H290" s="837">
        <v>1</v>
      </c>
      <c r="I290" s="849"/>
      <c r="J290" s="849"/>
      <c r="K290" s="837">
        <v>0</v>
      </c>
      <c r="L290" s="849">
        <v>1</v>
      </c>
      <c r="M290" s="850">
        <v>344.49</v>
      </c>
    </row>
    <row r="291" spans="1:13" ht="14.4" customHeight="1" x14ac:dyDescent="0.3">
      <c r="A291" s="831" t="s">
        <v>1946</v>
      </c>
      <c r="B291" s="832" t="s">
        <v>1577</v>
      </c>
      <c r="C291" s="832" t="s">
        <v>1578</v>
      </c>
      <c r="D291" s="832" t="s">
        <v>1062</v>
      </c>
      <c r="E291" s="832" t="s">
        <v>1579</v>
      </c>
      <c r="F291" s="849"/>
      <c r="G291" s="849"/>
      <c r="H291" s="837">
        <v>0</v>
      </c>
      <c r="I291" s="849">
        <v>2</v>
      </c>
      <c r="J291" s="849">
        <v>600.62</v>
      </c>
      <c r="K291" s="837">
        <v>1</v>
      </c>
      <c r="L291" s="849">
        <v>2</v>
      </c>
      <c r="M291" s="850">
        <v>600.62</v>
      </c>
    </row>
    <row r="292" spans="1:13" ht="14.4" customHeight="1" x14ac:dyDescent="0.3">
      <c r="A292" s="831" t="s">
        <v>1946</v>
      </c>
      <c r="B292" s="832" t="s">
        <v>1580</v>
      </c>
      <c r="C292" s="832" t="s">
        <v>2072</v>
      </c>
      <c r="D292" s="832" t="s">
        <v>818</v>
      </c>
      <c r="E292" s="832" t="s">
        <v>1845</v>
      </c>
      <c r="F292" s="849"/>
      <c r="G292" s="849"/>
      <c r="H292" s="837">
        <v>0</v>
      </c>
      <c r="I292" s="849">
        <v>5</v>
      </c>
      <c r="J292" s="849">
        <v>212.54999999999998</v>
      </c>
      <c r="K292" s="837">
        <v>1</v>
      </c>
      <c r="L292" s="849">
        <v>5</v>
      </c>
      <c r="M292" s="850">
        <v>212.54999999999998</v>
      </c>
    </row>
    <row r="293" spans="1:13" ht="14.4" customHeight="1" x14ac:dyDescent="0.3">
      <c r="A293" s="831" t="s">
        <v>1946</v>
      </c>
      <c r="B293" s="832" t="s">
        <v>1580</v>
      </c>
      <c r="C293" s="832" t="s">
        <v>1582</v>
      </c>
      <c r="D293" s="832" t="s">
        <v>818</v>
      </c>
      <c r="E293" s="832" t="s">
        <v>1583</v>
      </c>
      <c r="F293" s="849"/>
      <c r="G293" s="849"/>
      <c r="H293" s="837">
        <v>0</v>
      </c>
      <c r="I293" s="849">
        <v>3</v>
      </c>
      <c r="J293" s="849">
        <v>255.06</v>
      </c>
      <c r="K293" s="837">
        <v>1</v>
      </c>
      <c r="L293" s="849">
        <v>3</v>
      </c>
      <c r="M293" s="850">
        <v>255.06</v>
      </c>
    </row>
    <row r="294" spans="1:13" ht="14.4" customHeight="1" x14ac:dyDescent="0.3">
      <c r="A294" s="831" t="s">
        <v>1946</v>
      </c>
      <c r="B294" s="832" t="s">
        <v>1580</v>
      </c>
      <c r="C294" s="832" t="s">
        <v>1844</v>
      </c>
      <c r="D294" s="832" t="s">
        <v>1240</v>
      </c>
      <c r="E294" s="832" t="s">
        <v>1845</v>
      </c>
      <c r="F294" s="849">
        <v>2</v>
      </c>
      <c r="G294" s="849">
        <v>85.02</v>
      </c>
      <c r="H294" s="837">
        <v>1</v>
      </c>
      <c r="I294" s="849"/>
      <c r="J294" s="849"/>
      <c r="K294" s="837">
        <v>0</v>
      </c>
      <c r="L294" s="849">
        <v>2</v>
      </c>
      <c r="M294" s="850">
        <v>85.02</v>
      </c>
    </row>
    <row r="295" spans="1:13" ht="14.4" customHeight="1" x14ac:dyDescent="0.3">
      <c r="A295" s="831" t="s">
        <v>1946</v>
      </c>
      <c r="B295" s="832" t="s">
        <v>1593</v>
      </c>
      <c r="C295" s="832" t="s">
        <v>1596</v>
      </c>
      <c r="D295" s="832" t="s">
        <v>1597</v>
      </c>
      <c r="E295" s="832" t="s">
        <v>1598</v>
      </c>
      <c r="F295" s="849"/>
      <c r="G295" s="849"/>
      <c r="H295" s="837">
        <v>0</v>
      </c>
      <c r="I295" s="849">
        <v>1</v>
      </c>
      <c r="J295" s="849">
        <v>38.04</v>
      </c>
      <c r="K295" s="837">
        <v>1</v>
      </c>
      <c r="L295" s="849">
        <v>1</v>
      </c>
      <c r="M295" s="850">
        <v>38.04</v>
      </c>
    </row>
    <row r="296" spans="1:13" ht="14.4" customHeight="1" x14ac:dyDescent="0.3">
      <c r="A296" s="831" t="s">
        <v>1946</v>
      </c>
      <c r="B296" s="832" t="s">
        <v>1593</v>
      </c>
      <c r="C296" s="832" t="s">
        <v>1601</v>
      </c>
      <c r="D296" s="832" t="s">
        <v>1602</v>
      </c>
      <c r="E296" s="832" t="s">
        <v>1603</v>
      </c>
      <c r="F296" s="849"/>
      <c r="G296" s="849"/>
      <c r="H296" s="837">
        <v>0</v>
      </c>
      <c r="I296" s="849">
        <v>6</v>
      </c>
      <c r="J296" s="849">
        <v>1404.4199999999998</v>
      </c>
      <c r="K296" s="837">
        <v>1</v>
      </c>
      <c r="L296" s="849">
        <v>6</v>
      </c>
      <c r="M296" s="850">
        <v>1404.4199999999998</v>
      </c>
    </row>
    <row r="297" spans="1:13" ht="14.4" customHeight="1" x14ac:dyDescent="0.3">
      <c r="A297" s="831" t="s">
        <v>1946</v>
      </c>
      <c r="B297" s="832" t="s">
        <v>1593</v>
      </c>
      <c r="C297" s="832" t="s">
        <v>2195</v>
      </c>
      <c r="D297" s="832" t="s">
        <v>1597</v>
      </c>
      <c r="E297" s="832" t="s">
        <v>2196</v>
      </c>
      <c r="F297" s="849"/>
      <c r="G297" s="849"/>
      <c r="H297" s="837">
        <v>0</v>
      </c>
      <c r="I297" s="849">
        <v>1</v>
      </c>
      <c r="J297" s="849">
        <v>117.03</v>
      </c>
      <c r="K297" s="837">
        <v>1</v>
      </c>
      <c r="L297" s="849">
        <v>1</v>
      </c>
      <c r="M297" s="850">
        <v>117.03</v>
      </c>
    </row>
    <row r="298" spans="1:13" ht="14.4" customHeight="1" x14ac:dyDescent="0.3">
      <c r="A298" s="831" t="s">
        <v>1946</v>
      </c>
      <c r="B298" s="832" t="s">
        <v>1593</v>
      </c>
      <c r="C298" s="832" t="s">
        <v>1604</v>
      </c>
      <c r="D298" s="832" t="s">
        <v>1597</v>
      </c>
      <c r="E298" s="832" t="s">
        <v>1605</v>
      </c>
      <c r="F298" s="849"/>
      <c r="G298" s="849"/>
      <c r="H298" s="837">
        <v>0</v>
      </c>
      <c r="I298" s="849">
        <v>2</v>
      </c>
      <c r="J298" s="849">
        <v>35.119999999999997</v>
      </c>
      <c r="K298" s="837">
        <v>1</v>
      </c>
      <c r="L298" s="849">
        <v>2</v>
      </c>
      <c r="M298" s="850">
        <v>35.119999999999997</v>
      </c>
    </row>
    <row r="299" spans="1:13" ht="14.4" customHeight="1" x14ac:dyDescent="0.3">
      <c r="A299" s="831" t="s">
        <v>1946</v>
      </c>
      <c r="B299" s="832" t="s">
        <v>1593</v>
      </c>
      <c r="C299" s="832" t="s">
        <v>2622</v>
      </c>
      <c r="D299" s="832" t="s">
        <v>1597</v>
      </c>
      <c r="E299" s="832" t="s">
        <v>2623</v>
      </c>
      <c r="F299" s="849"/>
      <c r="G299" s="849"/>
      <c r="H299" s="837">
        <v>0</v>
      </c>
      <c r="I299" s="849">
        <v>1</v>
      </c>
      <c r="J299" s="849">
        <v>58.52</v>
      </c>
      <c r="K299" s="837">
        <v>1</v>
      </c>
      <c r="L299" s="849">
        <v>1</v>
      </c>
      <c r="M299" s="850">
        <v>58.52</v>
      </c>
    </row>
    <row r="300" spans="1:13" ht="14.4" customHeight="1" x14ac:dyDescent="0.3">
      <c r="A300" s="831" t="s">
        <v>1946</v>
      </c>
      <c r="B300" s="832" t="s">
        <v>1608</v>
      </c>
      <c r="C300" s="832" t="s">
        <v>2526</v>
      </c>
      <c r="D300" s="832" t="s">
        <v>1610</v>
      </c>
      <c r="E300" s="832" t="s">
        <v>1898</v>
      </c>
      <c r="F300" s="849"/>
      <c r="G300" s="849"/>
      <c r="H300" s="837">
        <v>0</v>
      </c>
      <c r="I300" s="849">
        <v>4</v>
      </c>
      <c r="J300" s="849">
        <v>262.16000000000003</v>
      </c>
      <c r="K300" s="837">
        <v>1</v>
      </c>
      <c r="L300" s="849">
        <v>4</v>
      </c>
      <c r="M300" s="850">
        <v>262.16000000000003</v>
      </c>
    </row>
    <row r="301" spans="1:13" ht="14.4" customHeight="1" x14ac:dyDescent="0.3">
      <c r="A301" s="831" t="s">
        <v>1946</v>
      </c>
      <c r="B301" s="832" t="s">
        <v>1608</v>
      </c>
      <c r="C301" s="832" t="s">
        <v>1609</v>
      </c>
      <c r="D301" s="832" t="s">
        <v>1610</v>
      </c>
      <c r="E301" s="832" t="s">
        <v>1611</v>
      </c>
      <c r="F301" s="849"/>
      <c r="G301" s="849"/>
      <c r="H301" s="837">
        <v>0</v>
      </c>
      <c r="I301" s="849">
        <v>5</v>
      </c>
      <c r="J301" s="849">
        <v>1146.9000000000001</v>
      </c>
      <c r="K301" s="837">
        <v>1</v>
      </c>
      <c r="L301" s="849">
        <v>5</v>
      </c>
      <c r="M301" s="850">
        <v>1146.9000000000001</v>
      </c>
    </row>
    <row r="302" spans="1:13" ht="14.4" customHeight="1" x14ac:dyDescent="0.3">
      <c r="A302" s="831" t="s">
        <v>1946</v>
      </c>
      <c r="B302" s="832" t="s">
        <v>1612</v>
      </c>
      <c r="C302" s="832" t="s">
        <v>1848</v>
      </c>
      <c r="D302" s="832" t="s">
        <v>680</v>
      </c>
      <c r="E302" s="832" t="s">
        <v>1849</v>
      </c>
      <c r="F302" s="849"/>
      <c r="G302" s="849"/>
      <c r="H302" s="837">
        <v>0</v>
      </c>
      <c r="I302" s="849">
        <v>2</v>
      </c>
      <c r="J302" s="849">
        <v>70.22</v>
      </c>
      <c r="K302" s="837">
        <v>1</v>
      </c>
      <c r="L302" s="849">
        <v>2</v>
      </c>
      <c r="M302" s="850">
        <v>70.22</v>
      </c>
    </row>
    <row r="303" spans="1:13" ht="14.4" customHeight="1" x14ac:dyDescent="0.3">
      <c r="A303" s="831" t="s">
        <v>1946</v>
      </c>
      <c r="B303" s="832" t="s">
        <v>1612</v>
      </c>
      <c r="C303" s="832" t="s">
        <v>1957</v>
      </c>
      <c r="D303" s="832" t="s">
        <v>1958</v>
      </c>
      <c r="E303" s="832" t="s">
        <v>1959</v>
      </c>
      <c r="F303" s="849">
        <v>7</v>
      </c>
      <c r="G303" s="849">
        <v>737.24</v>
      </c>
      <c r="H303" s="837">
        <v>1</v>
      </c>
      <c r="I303" s="849"/>
      <c r="J303" s="849"/>
      <c r="K303" s="837">
        <v>0</v>
      </c>
      <c r="L303" s="849">
        <v>7</v>
      </c>
      <c r="M303" s="850">
        <v>737.24</v>
      </c>
    </row>
    <row r="304" spans="1:13" ht="14.4" customHeight="1" x14ac:dyDescent="0.3">
      <c r="A304" s="831" t="s">
        <v>1946</v>
      </c>
      <c r="B304" s="832" t="s">
        <v>1612</v>
      </c>
      <c r="C304" s="832" t="s">
        <v>2285</v>
      </c>
      <c r="D304" s="832" t="s">
        <v>1961</v>
      </c>
      <c r="E304" s="832" t="s">
        <v>2286</v>
      </c>
      <c r="F304" s="849">
        <v>3</v>
      </c>
      <c r="G304" s="849">
        <v>631.98</v>
      </c>
      <c r="H304" s="837">
        <v>1</v>
      </c>
      <c r="I304" s="849"/>
      <c r="J304" s="849"/>
      <c r="K304" s="837">
        <v>0</v>
      </c>
      <c r="L304" s="849">
        <v>3</v>
      </c>
      <c r="M304" s="850">
        <v>631.98</v>
      </c>
    </row>
    <row r="305" spans="1:13" ht="14.4" customHeight="1" x14ac:dyDescent="0.3">
      <c r="A305" s="831" t="s">
        <v>1946</v>
      </c>
      <c r="B305" s="832" t="s">
        <v>1612</v>
      </c>
      <c r="C305" s="832" t="s">
        <v>2287</v>
      </c>
      <c r="D305" s="832" t="s">
        <v>2288</v>
      </c>
      <c r="E305" s="832" t="s">
        <v>2289</v>
      </c>
      <c r="F305" s="849">
        <v>5</v>
      </c>
      <c r="G305" s="849">
        <v>81.900000000000006</v>
      </c>
      <c r="H305" s="837">
        <v>1</v>
      </c>
      <c r="I305" s="849"/>
      <c r="J305" s="849"/>
      <c r="K305" s="837">
        <v>0</v>
      </c>
      <c r="L305" s="849">
        <v>5</v>
      </c>
      <c r="M305" s="850">
        <v>81.900000000000006</v>
      </c>
    </row>
    <row r="306" spans="1:13" ht="14.4" customHeight="1" x14ac:dyDescent="0.3">
      <c r="A306" s="831" t="s">
        <v>1946</v>
      </c>
      <c r="B306" s="832" t="s">
        <v>1612</v>
      </c>
      <c r="C306" s="832" t="s">
        <v>2531</v>
      </c>
      <c r="D306" s="832" t="s">
        <v>2288</v>
      </c>
      <c r="E306" s="832" t="s">
        <v>1902</v>
      </c>
      <c r="F306" s="849">
        <v>8</v>
      </c>
      <c r="G306" s="849">
        <v>262.08</v>
      </c>
      <c r="H306" s="837">
        <v>1</v>
      </c>
      <c r="I306" s="849"/>
      <c r="J306" s="849"/>
      <c r="K306" s="837">
        <v>0</v>
      </c>
      <c r="L306" s="849">
        <v>8</v>
      </c>
      <c r="M306" s="850">
        <v>262.08</v>
      </c>
    </row>
    <row r="307" spans="1:13" ht="14.4" customHeight="1" x14ac:dyDescent="0.3">
      <c r="A307" s="831" t="s">
        <v>1946</v>
      </c>
      <c r="B307" s="832" t="s">
        <v>1612</v>
      </c>
      <c r="C307" s="832" t="s">
        <v>2000</v>
      </c>
      <c r="D307" s="832" t="s">
        <v>1958</v>
      </c>
      <c r="E307" s="832" t="s">
        <v>1849</v>
      </c>
      <c r="F307" s="849">
        <v>10</v>
      </c>
      <c r="G307" s="849">
        <v>351.1</v>
      </c>
      <c r="H307" s="837">
        <v>1</v>
      </c>
      <c r="I307" s="849"/>
      <c r="J307" s="849"/>
      <c r="K307" s="837">
        <v>0</v>
      </c>
      <c r="L307" s="849">
        <v>10</v>
      </c>
      <c r="M307" s="850">
        <v>351.1</v>
      </c>
    </row>
    <row r="308" spans="1:13" ht="14.4" customHeight="1" x14ac:dyDescent="0.3">
      <c r="A308" s="831" t="s">
        <v>1946</v>
      </c>
      <c r="B308" s="832" t="s">
        <v>1612</v>
      </c>
      <c r="C308" s="832" t="s">
        <v>1960</v>
      </c>
      <c r="D308" s="832" t="s">
        <v>1961</v>
      </c>
      <c r="E308" s="832" t="s">
        <v>681</v>
      </c>
      <c r="F308" s="849">
        <v>4</v>
      </c>
      <c r="G308" s="849">
        <v>280.92</v>
      </c>
      <c r="H308" s="837">
        <v>1</v>
      </c>
      <c r="I308" s="849"/>
      <c r="J308" s="849"/>
      <c r="K308" s="837">
        <v>0</v>
      </c>
      <c r="L308" s="849">
        <v>4</v>
      </c>
      <c r="M308" s="850">
        <v>280.92</v>
      </c>
    </row>
    <row r="309" spans="1:13" ht="14.4" customHeight="1" x14ac:dyDescent="0.3">
      <c r="A309" s="831" t="s">
        <v>1946</v>
      </c>
      <c r="B309" s="832" t="s">
        <v>1612</v>
      </c>
      <c r="C309" s="832" t="s">
        <v>2096</v>
      </c>
      <c r="D309" s="832" t="s">
        <v>2097</v>
      </c>
      <c r="E309" s="832" t="s">
        <v>1849</v>
      </c>
      <c r="F309" s="849">
        <v>7</v>
      </c>
      <c r="G309" s="849">
        <v>245.77</v>
      </c>
      <c r="H309" s="837">
        <v>1</v>
      </c>
      <c r="I309" s="849"/>
      <c r="J309" s="849"/>
      <c r="K309" s="837">
        <v>0</v>
      </c>
      <c r="L309" s="849">
        <v>7</v>
      </c>
      <c r="M309" s="850">
        <v>245.77</v>
      </c>
    </row>
    <row r="310" spans="1:13" ht="14.4" customHeight="1" x14ac:dyDescent="0.3">
      <c r="A310" s="831" t="s">
        <v>1946</v>
      </c>
      <c r="B310" s="832" t="s">
        <v>1612</v>
      </c>
      <c r="C310" s="832" t="s">
        <v>1613</v>
      </c>
      <c r="D310" s="832" t="s">
        <v>680</v>
      </c>
      <c r="E310" s="832" t="s">
        <v>1614</v>
      </c>
      <c r="F310" s="849"/>
      <c r="G310" s="849"/>
      <c r="H310" s="837">
        <v>0</v>
      </c>
      <c r="I310" s="849">
        <v>8</v>
      </c>
      <c r="J310" s="849">
        <v>936.24</v>
      </c>
      <c r="K310" s="837">
        <v>1</v>
      </c>
      <c r="L310" s="849">
        <v>8</v>
      </c>
      <c r="M310" s="850">
        <v>936.24</v>
      </c>
    </row>
    <row r="311" spans="1:13" ht="14.4" customHeight="1" x14ac:dyDescent="0.3">
      <c r="A311" s="831" t="s">
        <v>1946</v>
      </c>
      <c r="B311" s="832" t="s">
        <v>3024</v>
      </c>
      <c r="C311" s="832" t="s">
        <v>2082</v>
      </c>
      <c r="D311" s="832" t="s">
        <v>2083</v>
      </c>
      <c r="E311" s="832" t="s">
        <v>1970</v>
      </c>
      <c r="F311" s="849"/>
      <c r="G311" s="849"/>
      <c r="H311" s="837">
        <v>0</v>
      </c>
      <c r="I311" s="849">
        <v>2</v>
      </c>
      <c r="J311" s="849">
        <v>65.52</v>
      </c>
      <c r="K311" s="837">
        <v>1</v>
      </c>
      <c r="L311" s="849">
        <v>2</v>
      </c>
      <c r="M311" s="850">
        <v>65.52</v>
      </c>
    </row>
    <row r="312" spans="1:13" ht="14.4" customHeight="1" x14ac:dyDescent="0.3">
      <c r="A312" s="831" t="s">
        <v>1946</v>
      </c>
      <c r="B312" s="832" t="s">
        <v>1624</v>
      </c>
      <c r="C312" s="832" t="s">
        <v>2499</v>
      </c>
      <c r="D312" s="832" t="s">
        <v>2500</v>
      </c>
      <c r="E312" s="832" t="s">
        <v>2092</v>
      </c>
      <c r="F312" s="849">
        <v>2</v>
      </c>
      <c r="G312" s="849">
        <v>207.28</v>
      </c>
      <c r="H312" s="837">
        <v>1</v>
      </c>
      <c r="I312" s="849"/>
      <c r="J312" s="849"/>
      <c r="K312" s="837">
        <v>0</v>
      </c>
      <c r="L312" s="849">
        <v>2</v>
      </c>
      <c r="M312" s="850">
        <v>207.28</v>
      </c>
    </row>
    <row r="313" spans="1:13" ht="14.4" customHeight="1" x14ac:dyDescent="0.3">
      <c r="A313" s="831" t="s">
        <v>1946</v>
      </c>
      <c r="B313" s="832" t="s">
        <v>1624</v>
      </c>
      <c r="C313" s="832" t="s">
        <v>2501</v>
      </c>
      <c r="D313" s="832" t="s">
        <v>2502</v>
      </c>
      <c r="E313" s="832" t="s">
        <v>1629</v>
      </c>
      <c r="F313" s="849">
        <v>4</v>
      </c>
      <c r="G313" s="849">
        <v>248.72</v>
      </c>
      <c r="H313" s="837">
        <v>1</v>
      </c>
      <c r="I313" s="849"/>
      <c r="J313" s="849"/>
      <c r="K313" s="837">
        <v>0</v>
      </c>
      <c r="L313" s="849">
        <v>4</v>
      </c>
      <c r="M313" s="850">
        <v>248.72</v>
      </c>
    </row>
    <row r="314" spans="1:13" ht="14.4" customHeight="1" x14ac:dyDescent="0.3">
      <c r="A314" s="831" t="s">
        <v>1946</v>
      </c>
      <c r="B314" s="832" t="s">
        <v>1624</v>
      </c>
      <c r="C314" s="832" t="s">
        <v>2503</v>
      </c>
      <c r="D314" s="832" t="s">
        <v>2502</v>
      </c>
      <c r="E314" s="832" t="s">
        <v>2209</v>
      </c>
      <c r="F314" s="849">
        <v>3</v>
      </c>
      <c r="G314" s="849">
        <v>621.81000000000006</v>
      </c>
      <c r="H314" s="837">
        <v>1</v>
      </c>
      <c r="I314" s="849"/>
      <c r="J314" s="849"/>
      <c r="K314" s="837">
        <v>0</v>
      </c>
      <c r="L314" s="849">
        <v>3</v>
      </c>
      <c r="M314" s="850">
        <v>621.81000000000006</v>
      </c>
    </row>
    <row r="315" spans="1:13" ht="14.4" customHeight="1" x14ac:dyDescent="0.3">
      <c r="A315" s="831" t="s">
        <v>1946</v>
      </c>
      <c r="B315" s="832" t="s">
        <v>3029</v>
      </c>
      <c r="C315" s="832" t="s">
        <v>2210</v>
      </c>
      <c r="D315" s="832" t="s">
        <v>2207</v>
      </c>
      <c r="E315" s="832" t="s">
        <v>2211</v>
      </c>
      <c r="F315" s="849"/>
      <c r="G315" s="849"/>
      <c r="H315" s="837">
        <v>0</v>
      </c>
      <c r="I315" s="849">
        <v>1</v>
      </c>
      <c r="J315" s="849">
        <v>103.64</v>
      </c>
      <c r="K315" s="837">
        <v>1</v>
      </c>
      <c r="L315" s="849">
        <v>1</v>
      </c>
      <c r="M315" s="850">
        <v>103.64</v>
      </c>
    </row>
    <row r="316" spans="1:13" ht="14.4" customHeight="1" x14ac:dyDescent="0.3">
      <c r="A316" s="831" t="s">
        <v>1946</v>
      </c>
      <c r="B316" s="832" t="s">
        <v>3030</v>
      </c>
      <c r="C316" s="832" t="s">
        <v>2733</v>
      </c>
      <c r="D316" s="832" t="s">
        <v>2253</v>
      </c>
      <c r="E316" s="832" t="s">
        <v>2734</v>
      </c>
      <c r="F316" s="849"/>
      <c r="G316" s="849"/>
      <c r="H316" s="837">
        <v>0</v>
      </c>
      <c r="I316" s="849">
        <v>1</v>
      </c>
      <c r="J316" s="849">
        <v>218.73</v>
      </c>
      <c r="K316" s="837">
        <v>1</v>
      </c>
      <c r="L316" s="849">
        <v>1</v>
      </c>
      <c r="M316" s="850">
        <v>218.73</v>
      </c>
    </row>
    <row r="317" spans="1:13" ht="14.4" customHeight="1" x14ac:dyDescent="0.3">
      <c r="A317" s="831" t="s">
        <v>1946</v>
      </c>
      <c r="B317" s="832" t="s">
        <v>3030</v>
      </c>
      <c r="C317" s="832" t="s">
        <v>2252</v>
      </c>
      <c r="D317" s="832" t="s">
        <v>2253</v>
      </c>
      <c r="E317" s="832" t="s">
        <v>2254</v>
      </c>
      <c r="F317" s="849"/>
      <c r="G317" s="849"/>
      <c r="H317" s="837">
        <v>0</v>
      </c>
      <c r="I317" s="849">
        <v>2</v>
      </c>
      <c r="J317" s="849">
        <v>1458.18</v>
      </c>
      <c r="K317" s="837">
        <v>1</v>
      </c>
      <c r="L317" s="849">
        <v>2</v>
      </c>
      <c r="M317" s="850">
        <v>1458.18</v>
      </c>
    </row>
    <row r="318" spans="1:13" ht="14.4" customHeight="1" x14ac:dyDescent="0.3">
      <c r="A318" s="831" t="s">
        <v>1946</v>
      </c>
      <c r="B318" s="832" t="s">
        <v>1634</v>
      </c>
      <c r="C318" s="832" t="s">
        <v>1635</v>
      </c>
      <c r="D318" s="832" t="s">
        <v>952</v>
      </c>
      <c r="E318" s="832" t="s">
        <v>1636</v>
      </c>
      <c r="F318" s="849"/>
      <c r="G318" s="849"/>
      <c r="H318" s="837">
        <v>0</v>
      </c>
      <c r="I318" s="849">
        <v>5</v>
      </c>
      <c r="J318" s="849">
        <v>715.45</v>
      </c>
      <c r="K318" s="837">
        <v>1</v>
      </c>
      <c r="L318" s="849">
        <v>5</v>
      </c>
      <c r="M318" s="850">
        <v>715.45</v>
      </c>
    </row>
    <row r="319" spans="1:13" ht="14.4" customHeight="1" x14ac:dyDescent="0.3">
      <c r="A319" s="831" t="s">
        <v>1946</v>
      </c>
      <c r="B319" s="832" t="s">
        <v>1634</v>
      </c>
      <c r="C319" s="832" t="s">
        <v>2640</v>
      </c>
      <c r="D319" s="832" t="s">
        <v>2641</v>
      </c>
      <c r="E319" s="832" t="s">
        <v>1046</v>
      </c>
      <c r="F319" s="849">
        <v>1</v>
      </c>
      <c r="G319" s="849">
        <v>317.98</v>
      </c>
      <c r="H319" s="837">
        <v>1</v>
      </c>
      <c r="I319" s="849"/>
      <c r="J319" s="849"/>
      <c r="K319" s="837">
        <v>0</v>
      </c>
      <c r="L319" s="849">
        <v>1</v>
      </c>
      <c r="M319" s="850">
        <v>317.98</v>
      </c>
    </row>
    <row r="320" spans="1:13" ht="14.4" customHeight="1" x14ac:dyDescent="0.3">
      <c r="A320" s="831" t="s">
        <v>1946</v>
      </c>
      <c r="B320" s="832" t="s">
        <v>1639</v>
      </c>
      <c r="C320" s="832" t="s">
        <v>2233</v>
      </c>
      <c r="D320" s="832" t="s">
        <v>1641</v>
      </c>
      <c r="E320" s="832" t="s">
        <v>2209</v>
      </c>
      <c r="F320" s="849"/>
      <c r="G320" s="849"/>
      <c r="H320" s="837">
        <v>0</v>
      </c>
      <c r="I320" s="849">
        <v>2</v>
      </c>
      <c r="J320" s="849">
        <v>635.96</v>
      </c>
      <c r="K320" s="837">
        <v>1</v>
      </c>
      <c r="L320" s="849">
        <v>2</v>
      </c>
      <c r="M320" s="850">
        <v>635.96</v>
      </c>
    </row>
    <row r="321" spans="1:13" ht="14.4" customHeight="1" x14ac:dyDescent="0.3">
      <c r="A321" s="831" t="s">
        <v>1946</v>
      </c>
      <c r="B321" s="832" t="s">
        <v>1639</v>
      </c>
      <c r="C321" s="832" t="s">
        <v>1640</v>
      </c>
      <c r="D321" s="832" t="s">
        <v>1641</v>
      </c>
      <c r="E321" s="832" t="s">
        <v>1642</v>
      </c>
      <c r="F321" s="849"/>
      <c r="G321" s="849"/>
      <c r="H321" s="837">
        <v>0</v>
      </c>
      <c r="I321" s="849">
        <v>16</v>
      </c>
      <c r="J321" s="849">
        <v>165.44</v>
      </c>
      <c r="K321" s="837">
        <v>1</v>
      </c>
      <c r="L321" s="849">
        <v>16</v>
      </c>
      <c r="M321" s="850">
        <v>165.44</v>
      </c>
    </row>
    <row r="322" spans="1:13" ht="14.4" customHeight="1" x14ac:dyDescent="0.3">
      <c r="A322" s="831" t="s">
        <v>1946</v>
      </c>
      <c r="B322" s="832" t="s">
        <v>1639</v>
      </c>
      <c r="C322" s="832" t="s">
        <v>1643</v>
      </c>
      <c r="D322" s="832" t="s">
        <v>1641</v>
      </c>
      <c r="E322" s="832" t="s">
        <v>1644</v>
      </c>
      <c r="F322" s="849"/>
      <c r="G322" s="849"/>
      <c r="H322" s="837">
        <v>0</v>
      </c>
      <c r="I322" s="849">
        <v>20</v>
      </c>
      <c r="J322" s="849">
        <v>318</v>
      </c>
      <c r="K322" s="837">
        <v>1</v>
      </c>
      <c r="L322" s="849">
        <v>20</v>
      </c>
      <c r="M322" s="850">
        <v>318</v>
      </c>
    </row>
    <row r="323" spans="1:13" ht="14.4" customHeight="1" x14ac:dyDescent="0.3">
      <c r="A323" s="831" t="s">
        <v>1946</v>
      </c>
      <c r="B323" s="832" t="s">
        <v>1639</v>
      </c>
      <c r="C323" s="832" t="s">
        <v>2657</v>
      </c>
      <c r="D323" s="832" t="s">
        <v>1641</v>
      </c>
      <c r="E323" s="832" t="s">
        <v>1540</v>
      </c>
      <c r="F323" s="849"/>
      <c r="G323" s="849"/>
      <c r="H323" s="837">
        <v>0</v>
      </c>
      <c r="I323" s="849">
        <v>3</v>
      </c>
      <c r="J323" s="849">
        <v>476.97</v>
      </c>
      <c r="K323" s="837">
        <v>1</v>
      </c>
      <c r="L323" s="849">
        <v>3</v>
      </c>
      <c r="M323" s="850">
        <v>476.97</v>
      </c>
    </row>
    <row r="324" spans="1:13" ht="14.4" customHeight="1" x14ac:dyDescent="0.3">
      <c r="A324" s="831" t="s">
        <v>1946</v>
      </c>
      <c r="B324" s="832" t="s">
        <v>1639</v>
      </c>
      <c r="C324" s="832" t="s">
        <v>2658</v>
      </c>
      <c r="D324" s="832" t="s">
        <v>2659</v>
      </c>
      <c r="E324" s="832" t="s">
        <v>1851</v>
      </c>
      <c r="F324" s="849">
        <v>1</v>
      </c>
      <c r="G324" s="849">
        <v>286.18</v>
      </c>
      <c r="H324" s="837">
        <v>1</v>
      </c>
      <c r="I324" s="849"/>
      <c r="J324" s="849"/>
      <c r="K324" s="837">
        <v>0</v>
      </c>
      <c r="L324" s="849">
        <v>1</v>
      </c>
      <c r="M324" s="850">
        <v>286.18</v>
      </c>
    </row>
    <row r="325" spans="1:13" ht="14.4" customHeight="1" x14ac:dyDescent="0.3">
      <c r="A325" s="831" t="s">
        <v>1946</v>
      </c>
      <c r="B325" s="832" t="s">
        <v>1646</v>
      </c>
      <c r="C325" s="832" t="s">
        <v>1647</v>
      </c>
      <c r="D325" s="832" t="s">
        <v>1648</v>
      </c>
      <c r="E325" s="832" t="s">
        <v>1649</v>
      </c>
      <c r="F325" s="849"/>
      <c r="G325" s="849"/>
      <c r="H325" s="837">
        <v>0</v>
      </c>
      <c r="I325" s="849">
        <v>3</v>
      </c>
      <c r="J325" s="849">
        <v>655.86</v>
      </c>
      <c r="K325" s="837">
        <v>1</v>
      </c>
      <c r="L325" s="849">
        <v>3</v>
      </c>
      <c r="M325" s="850">
        <v>655.86</v>
      </c>
    </row>
    <row r="326" spans="1:13" ht="14.4" customHeight="1" x14ac:dyDescent="0.3">
      <c r="A326" s="831" t="s">
        <v>1946</v>
      </c>
      <c r="B326" s="832" t="s">
        <v>1646</v>
      </c>
      <c r="C326" s="832" t="s">
        <v>1652</v>
      </c>
      <c r="D326" s="832" t="s">
        <v>1648</v>
      </c>
      <c r="E326" s="832" t="s">
        <v>1653</v>
      </c>
      <c r="F326" s="849"/>
      <c r="G326" s="849"/>
      <c r="H326" s="837">
        <v>0</v>
      </c>
      <c r="I326" s="849">
        <v>3</v>
      </c>
      <c r="J326" s="849">
        <v>1311.69</v>
      </c>
      <c r="K326" s="837">
        <v>1</v>
      </c>
      <c r="L326" s="849">
        <v>3</v>
      </c>
      <c r="M326" s="850">
        <v>1311.69</v>
      </c>
    </row>
    <row r="327" spans="1:13" ht="14.4" customHeight="1" x14ac:dyDescent="0.3">
      <c r="A327" s="831" t="s">
        <v>1946</v>
      </c>
      <c r="B327" s="832" t="s">
        <v>3026</v>
      </c>
      <c r="C327" s="832" t="s">
        <v>2643</v>
      </c>
      <c r="D327" s="832" t="s">
        <v>2644</v>
      </c>
      <c r="E327" s="832" t="s">
        <v>2645</v>
      </c>
      <c r="F327" s="849"/>
      <c r="G327" s="849"/>
      <c r="H327" s="837">
        <v>0</v>
      </c>
      <c r="I327" s="849">
        <v>2</v>
      </c>
      <c r="J327" s="849">
        <v>1228.96</v>
      </c>
      <c r="K327" s="837">
        <v>1</v>
      </c>
      <c r="L327" s="849">
        <v>2</v>
      </c>
      <c r="M327" s="850">
        <v>1228.96</v>
      </c>
    </row>
    <row r="328" spans="1:13" ht="14.4" customHeight="1" x14ac:dyDescent="0.3">
      <c r="A328" s="831" t="s">
        <v>1946</v>
      </c>
      <c r="B328" s="832" t="s">
        <v>3026</v>
      </c>
      <c r="C328" s="832" t="s">
        <v>2646</v>
      </c>
      <c r="D328" s="832" t="s">
        <v>2644</v>
      </c>
      <c r="E328" s="832" t="s">
        <v>2647</v>
      </c>
      <c r="F328" s="849"/>
      <c r="G328" s="849"/>
      <c r="H328" s="837">
        <v>0</v>
      </c>
      <c r="I328" s="849">
        <v>5</v>
      </c>
      <c r="J328" s="849">
        <v>4095.3500000000004</v>
      </c>
      <c r="K328" s="837">
        <v>1</v>
      </c>
      <c r="L328" s="849">
        <v>5</v>
      </c>
      <c r="M328" s="850">
        <v>4095.3500000000004</v>
      </c>
    </row>
    <row r="329" spans="1:13" ht="14.4" customHeight="1" x14ac:dyDescent="0.3">
      <c r="A329" s="831" t="s">
        <v>1946</v>
      </c>
      <c r="B329" s="832" t="s">
        <v>1660</v>
      </c>
      <c r="C329" s="832" t="s">
        <v>1661</v>
      </c>
      <c r="D329" s="832" t="s">
        <v>902</v>
      </c>
      <c r="E329" s="832" t="s">
        <v>1662</v>
      </c>
      <c r="F329" s="849"/>
      <c r="G329" s="849"/>
      <c r="H329" s="837">
        <v>0</v>
      </c>
      <c r="I329" s="849">
        <v>4</v>
      </c>
      <c r="J329" s="849">
        <v>158.19999999999999</v>
      </c>
      <c r="K329" s="837">
        <v>1</v>
      </c>
      <c r="L329" s="849">
        <v>4</v>
      </c>
      <c r="M329" s="850">
        <v>158.19999999999999</v>
      </c>
    </row>
    <row r="330" spans="1:13" ht="14.4" customHeight="1" x14ac:dyDescent="0.3">
      <c r="A330" s="831" t="s">
        <v>1946</v>
      </c>
      <c r="B330" s="832" t="s">
        <v>1660</v>
      </c>
      <c r="C330" s="832" t="s">
        <v>2186</v>
      </c>
      <c r="D330" s="832" t="s">
        <v>902</v>
      </c>
      <c r="E330" s="832" t="s">
        <v>2187</v>
      </c>
      <c r="F330" s="849"/>
      <c r="G330" s="849"/>
      <c r="H330" s="837">
        <v>0</v>
      </c>
      <c r="I330" s="849">
        <v>2</v>
      </c>
      <c r="J330" s="849">
        <v>237.3</v>
      </c>
      <c r="K330" s="837">
        <v>1</v>
      </c>
      <c r="L330" s="849">
        <v>2</v>
      </c>
      <c r="M330" s="850">
        <v>237.3</v>
      </c>
    </row>
    <row r="331" spans="1:13" ht="14.4" customHeight="1" x14ac:dyDescent="0.3">
      <c r="A331" s="831" t="s">
        <v>1946</v>
      </c>
      <c r="B331" s="832" t="s">
        <v>1667</v>
      </c>
      <c r="C331" s="832" t="s">
        <v>1668</v>
      </c>
      <c r="D331" s="832" t="s">
        <v>1669</v>
      </c>
      <c r="E331" s="832" t="s">
        <v>1670</v>
      </c>
      <c r="F331" s="849"/>
      <c r="G331" s="849"/>
      <c r="H331" s="837">
        <v>0</v>
      </c>
      <c r="I331" s="849">
        <v>1</v>
      </c>
      <c r="J331" s="849">
        <v>79.11</v>
      </c>
      <c r="K331" s="837">
        <v>1</v>
      </c>
      <c r="L331" s="849">
        <v>1</v>
      </c>
      <c r="M331" s="850">
        <v>79.11</v>
      </c>
    </row>
    <row r="332" spans="1:13" ht="14.4" customHeight="1" x14ac:dyDescent="0.3">
      <c r="A332" s="831" t="s">
        <v>1946</v>
      </c>
      <c r="B332" s="832" t="s">
        <v>1667</v>
      </c>
      <c r="C332" s="832" t="s">
        <v>2700</v>
      </c>
      <c r="D332" s="832" t="s">
        <v>1669</v>
      </c>
      <c r="E332" s="832" t="s">
        <v>2317</v>
      </c>
      <c r="F332" s="849"/>
      <c r="G332" s="849"/>
      <c r="H332" s="837">
        <v>0</v>
      </c>
      <c r="I332" s="849">
        <v>8</v>
      </c>
      <c r="J332" s="849">
        <v>2109.44</v>
      </c>
      <c r="K332" s="837">
        <v>1</v>
      </c>
      <c r="L332" s="849">
        <v>8</v>
      </c>
      <c r="M332" s="850">
        <v>2109.44</v>
      </c>
    </row>
    <row r="333" spans="1:13" ht="14.4" customHeight="1" x14ac:dyDescent="0.3">
      <c r="A333" s="831" t="s">
        <v>1946</v>
      </c>
      <c r="B333" s="832" t="s">
        <v>1667</v>
      </c>
      <c r="C333" s="832" t="s">
        <v>2701</v>
      </c>
      <c r="D333" s="832" t="s">
        <v>2702</v>
      </c>
      <c r="E333" s="832" t="s">
        <v>2703</v>
      </c>
      <c r="F333" s="849">
        <v>1</v>
      </c>
      <c r="G333" s="849">
        <v>36.909999999999997</v>
      </c>
      <c r="H333" s="837">
        <v>1</v>
      </c>
      <c r="I333" s="849"/>
      <c r="J333" s="849"/>
      <c r="K333" s="837">
        <v>0</v>
      </c>
      <c r="L333" s="849">
        <v>1</v>
      </c>
      <c r="M333" s="850">
        <v>36.909999999999997</v>
      </c>
    </row>
    <row r="334" spans="1:13" ht="14.4" customHeight="1" x14ac:dyDescent="0.3">
      <c r="A334" s="831" t="s">
        <v>1946</v>
      </c>
      <c r="B334" s="832" t="s">
        <v>1671</v>
      </c>
      <c r="C334" s="832" t="s">
        <v>2706</v>
      </c>
      <c r="D334" s="832" t="s">
        <v>2707</v>
      </c>
      <c r="E334" s="832" t="s">
        <v>2708</v>
      </c>
      <c r="F334" s="849">
        <v>4</v>
      </c>
      <c r="G334" s="849">
        <v>387.2</v>
      </c>
      <c r="H334" s="837">
        <v>1</v>
      </c>
      <c r="I334" s="849"/>
      <c r="J334" s="849"/>
      <c r="K334" s="837">
        <v>0</v>
      </c>
      <c r="L334" s="849">
        <v>4</v>
      </c>
      <c r="M334" s="850">
        <v>387.2</v>
      </c>
    </row>
    <row r="335" spans="1:13" ht="14.4" customHeight="1" x14ac:dyDescent="0.3">
      <c r="A335" s="831" t="s">
        <v>1946</v>
      </c>
      <c r="B335" s="832" t="s">
        <v>1671</v>
      </c>
      <c r="C335" s="832" t="s">
        <v>2709</v>
      </c>
      <c r="D335" s="832" t="s">
        <v>2710</v>
      </c>
      <c r="E335" s="832" t="s">
        <v>2711</v>
      </c>
      <c r="F335" s="849">
        <v>10</v>
      </c>
      <c r="G335" s="849">
        <v>967.99999999999989</v>
      </c>
      <c r="H335" s="837">
        <v>1</v>
      </c>
      <c r="I335" s="849"/>
      <c r="J335" s="849"/>
      <c r="K335" s="837">
        <v>0</v>
      </c>
      <c r="L335" s="849">
        <v>10</v>
      </c>
      <c r="M335" s="850">
        <v>967.99999999999989</v>
      </c>
    </row>
    <row r="336" spans="1:13" ht="14.4" customHeight="1" x14ac:dyDescent="0.3">
      <c r="A336" s="831" t="s">
        <v>1946</v>
      </c>
      <c r="B336" s="832" t="s">
        <v>1671</v>
      </c>
      <c r="C336" s="832" t="s">
        <v>2714</v>
      </c>
      <c r="D336" s="832" t="s">
        <v>2710</v>
      </c>
      <c r="E336" s="832" t="s">
        <v>2715</v>
      </c>
      <c r="F336" s="849">
        <v>12</v>
      </c>
      <c r="G336" s="849">
        <v>718.56000000000006</v>
      </c>
      <c r="H336" s="837">
        <v>1</v>
      </c>
      <c r="I336" s="849"/>
      <c r="J336" s="849"/>
      <c r="K336" s="837">
        <v>0</v>
      </c>
      <c r="L336" s="849">
        <v>12</v>
      </c>
      <c r="M336" s="850">
        <v>718.56000000000006</v>
      </c>
    </row>
    <row r="337" spans="1:13" ht="14.4" customHeight="1" x14ac:dyDescent="0.3">
      <c r="A337" s="831" t="s">
        <v>1946</v>
      </c>
      <c r="B337" s="832" t="s">
        <v>1671</v>
      </c>
      <c r="C337" s="832" t="s">
        <v>2712</v>
      </c>
      <c r="D337" s="832" t="s">
        <v>2710</v>
      </c>
      <c r="E337" s="832" t="s">
        <v>2713</v>
      </c>
      <c r="F337" s="849">
        <v>4</v>
      </c>
      <c r="G337" s="849">
        <v>323.76</v>
      </c>
      <c r="H337" s="837">
        <v>1</v>
      </c>
      <c r="I337" s="849"/>
      <c r="J337" s="849"/>
      <c r="K337" s="837">
        <v>0</v>
      </c>
      <c r="L337" s="849">
        <v>4</v>
      </c>
      <c r="M337" s="850">
        <v>323.76</v>
      </c>
    </row>
    <row r="338" spans="1:13" ht="14.4" customHeight="1" x14ac:dyDescent="0.3">
      <c r="A338" s="831" t="s">
        <v>1946</v>
      </c>
      <c r="B338" s="832" t="s">
        <v>1671</v>
      </c>
      <c r="C338" s="832" t="s">
        <v>2245</v>
      </c>
      <c r="D338" s="832" t="s">
        <v>1673</v>
      </c>
      <c r="E338" s="832" t="s">
        <v>2246</v>
      </c>
      <c r="F338" s="849"/>
      <c r="G338" s="849"/>
      <c r="H338" s="837">
        <v>0</v>
      </c>
      <c r="I338" s="849">
        <v>7</v>
      </c>
      <c r="J338" s="849">
        <v>2419.83</v>
      </c>
      <c r="K338" s="837">
        <v>1</v>
      </c>
      <c r="L338" s="849">
        <v>7</v>
      </c>
      <c r="M338" s="850">
        <v>2419.83</v>
      </c>
    </row>
    <row r="339" spans="1:13" ht="14.4" customHeight="1" x14ac:dyDescent="0.3">
      <c r="A339" s="831" t="s">
        <v>1946</v>
      </c>
      <c r="B339" s="832" t="s">
        <v>1671</v>
      </c>
      <c r="C339" s="832" t="s">
        <v>2716</v>
      </c>
      <c r="D339" s="832" t="s">
        <v>1673</v>
      </c>
      <c r="E339" s="832" t="s">
        <v>2717</v>
      </c>
      <c r="F339" s="849"/>
      <c r="G339" s="849"/>
      <c r="H339" s="837">
        <v>0</v>
      </c>
      <c r="I339" s="849">
        <v>6</v>
      </c>
      <c r="J339" s="849">
        <v>520.38</v>
      </c>
      <c r="K339" s="837">
        <v>1</v>
      </c>
      <c r="L339" s="849">
        <v>6</v>
      </c>
      <c r="M339" s="850">
        <v>520.38</v>
      </c>
    </row>
    <row r="340" spans="1:13" ht="14.4" customHeight="1" x14ac:dyDescent="0.3">
      <c r="A340" s="831" t="s">
        <v>1946</v>
      </c>
      <c r="B340" s="832" t="s">
        <v>3031</v>
      </c>
      <c r="C340" s="832" t="s">
        <v>2704</v>
      </c>
      <c r="D340" s="832" t="s">
        <v>2243</v>
      </c>
      <c r="E340" s="832" t="s">
        <v>2705</v>
      </c>
      <c r="F340" s="849"/>
      <c r="G340" s="849"/>
      <c r="H340" s="837">
        <v>0</v>
      </c>
      <c r="I340" s="849">
        <v>4</v>
      </c>
      <c r="J340" s="849">
        <v>987.52</v>
      </c>
      <c r="K340" s="837">
        <v>1</v>
      </c>
      <c r="L340" s="849">
        <v>4</v>
      </c>
      <c r="M340" s="850">
        <v>987.52</v>
      </c>
    </row>
    <row r="341" spans="1:13" ht="14.4" customHeight="1" x14ac:dyDescent="0.3">
      <c r="A341" s="831" t="s">
        <v>1946</v>
      </c>
      <c r="B341" s="832" t="s">
        <v>3031</v>
      </c>
      <c r="C341" s="832" t="s">
        <v>2242</v>
      </c>
      <c r="D341" s="832" t="s">
        <v>2243</v>
      </c>
      <c r="E341" s="832" t="s">
        <v>2244</v>
      </c>
      <c r="F341" s="849"/>
      <c r="G341" s="849"/>
      <c r="H341" s="837">
        <v>0</v>
      </c>
      <c r="I341" s="849">
        <v>4</v>
      </c>
      <c r="J341" s="849">
        <v>1205.04</v>
      </c>
      <c r="K341" s="837">
        <v>1</v>
      </c>
      <c r="L341" s="849">
        <v>4</v>
      </c>
      <c r="M341" s="850">
        <v>1205.04</v>
      </c>
    </row>
    <row r="342" spans="1:13" ht="14.4" customHeight="1" x14ac:dyDescent="0.3">
      <c r="A342" s="831" t="s">
        <v>1946</v>
      </c>
      <c r="B342" s="832" t="s">
        <v>1675</v>
      </c>
      <c r="C342" s="832" t="s">
        <v>1676</v>
      </c>
      <c r="D342" s="832" t="s">
        <v>1677</v>
      </c>
      <c r="E342" s="832" t="s">
        <v>1678</v>
      </c>
      <c r="F342" s="849"/>
      <c r="G342" s="849"/>
      <c r="H342" s="837">
        <v>0</v>
      </c>
      <c r="I342" s="849">
        <v>6</v>
      </c>
      <c r="J342" s="849">
        <v>1671.78</v>
      </c>
      <c r="K342" s="837">
        <v>1</v>
      </c>
      <c r="L342" s="849">
        <v>6</v>
      </c>
      <c r="M342" s="850">
        <v>1671.78</v>
      </c>
    </row>
    <row r="343" spans="1:13" ht="14.4" customHeight="1" x14ac:dyDescent="0.3">
      <c r="A343" s="831" t="s">
        <v>1946</v>
      </c>
      <c r="B343" s="832" t="s">
        <v>1675</v>
      </c>
      <c r="C343" s="832" t="s">
        <v>1679</v>
      </c>
      <c r="D343" s="832" t="s">
        <v>1680</v>
      </c>
      <c r="E343" s="832" t="s">
        <v>1681</v>
      </c>
      <c r="F343" s="849"/>
      <c r="G343" s="849"/>
      <c r="H343" s="837">
        <v>0</v>
      </c>
      <c r="I343" s="849">
        <v>1</v>
      </c>
      <c r="J343" s="849">
        <v>430.05</v>
      </c>
      <c r="K343" s="837">
        <v>1</v>
      </c>
      <c r="L343" s="849">
        <v>1</v>
      </c>
      <c r="M343" s="850">
        <v>430.05</v>
      </c>
    </row>
    <row r="344" spans="1:13" ht="14.4" customHeight="1" x14ac:dyDescent="0.3">
      <c r="A344" s="831" t="s">
        <v>1946</v>
      </c>
      <c r="B344" s="832" t="s">
        <v>1675</v>
      </c>
      <c r="C344" s="832" t="s">
        <v>2512</v>
      </c>
      <c r="D344" s="832" t="s">
        <v>1677</v>
      </c>
      <c r="E344" s="832" t="s">
        <v>681</v>
      </c>
      <c r="F344" s="849">
        <v>1</v>
      </c>
      <c r="G344" s="849">
        <v>58.85</v>
      </c>
      <c r="H344" s="837">
        <v>1</v>
      </c>
      <c r="I344" s="849"/>
      <c r="J344" s="849"/>
      <c r="K344" s="837">
        <v>0</v>
      </c>
      <c r="L344" s="849">
        <v>1</v>
      </c>
      <c r="M344" s="850">
        <v>58.85</v>
      </c>
    </row>
    <row r="345" spans="1:13" ht="14.4" customHeight="1" x14ac:dyDescent="0.3">
      <c r="A345" s="831" t="s">
        <v>1946</v>
      </c>
      <c r="B345" s="832" t="s">
        <v>1675</v>
      </c>
      <c r="C345" s="832" t="s">
        <v>2513</v>
      </c>
      <c r="D345" s="832" t="s">
        <v>1677</v>
      </c>
      <c r="E345" s="832" t="s">
        <v>2240</v>
      </c>
      <c r="F345" s="849">
        <v>4</v>
      </c>
      <c r="G345" s="849">
        <v>784.8</v>
      </c>
      <c r="H345" s="837">
        <v>1</v>
      </c>
      <c r="I345" s="849"/>
      <c r="J345" s="849"/>
      <c r="K345" s="837">
        <v>0</v>
      </c>
      <c r="L345" s="849">
        <v>4</v>
      </c>
      <c r="M345" s="850">
        <v>784.8</v>
      </c>
    </row>
    <row r="346" spans="1:13" ht="14.4" customHeight="1" x14ac:dyDescent="0.3">
      <c r="A346" s="831" t="s">
        <v>1946</v>
      </c>
      <c r="B346" s="832" t="s">
        <v>1675</v>
      </c>
      <c r="C346" s="832" t="s">
        <v>1955</v>
      </c>
      <c r="D346" s="832" t="s">
        <v>1677</v>
      </c>
      <c r="E346" s="832" t="s">
        <v>1687</v>
      </c>
      <c r="F346" s="849">
        <v>1</v>
      </c>
      <c r="G346" s="849">
        <v>117.71</v>
      </c>
      <c r="H346" s="837">
        <v>1</v>
      </c>
      <c r="I346" s="849"/>
      <c r="J346" s="849"/>
      <c r="K346" s="837">
        <v>0</v>
      </c>
      <c r="L346" s="849">
        <v>1</v>
      </c>
      <c r="M346" s="850">
        <v>117.71</v>
      </c>
    </row>
    <row r="347" spans="1:13" ht="14.4" customHeight="1" x14ac:dyDescent="0.3">
      <c r="A347" s="831" t="s">
        <v>1946</v>
      </c>
      <c r="B347" s="832" t="s">
        <v>1675</v>
      </c>
      <c r="C347" s="832" t="s">
        <v>2107</v>
      </c>
      <c r="D347" s="832" t="s">
        <v>1677</v>
      </c>
      <c r="E347" s="832" t="s">
        <v>1689</v>
      </c>
      <c r="F347" s="849">
        <v>8</v>
      </c>
      <c r="G347" s="849">
        <v>3139.28</v>
      </c>
      <c r="H347" s="837">
        <v>1</v>
      </c>
      <c r="I347" s="849"/>
      <c r="J347" s="849"/>
      <c r="K347" s="837">
        <v>0</v>
      </c>
      <c r="L347" s="849">
        <v>8</v>
      </c>
      <c r="M347" s="850">
        <v>3139.28</v>
      </c>
    </row>
    <row r="348" spans="1:13" ht="14.4" customHeight="1" x14ac:dyDescent="0.3">
      <c r="A348" s="831" t="s">
        <v>1946</v>
      </c>
      <c r="B348" s="832" t="s">
        <v>1675</v>
      </c>
      <c r="C348" s="832" t="s">
        <v>1999</v>
      </c>
      <c r="D348" s="832" t="s">
        <v>1677</v>
      </c>
      <c r="E348" s="832" t="s">
        <v>1691</v>
      </c>
      <c r="F348" s="849">
        <v>1</v>
      </c>
      <c r="G348" s="849">
        <v>181.11</v>
      </c>
      <c r="H348" s="837">
        <v>1</v>
      </c>
      <c r="I348" s="849"/>
      <c r="J348" s="849"/>
      <c r="K348" s="837">
        <v>0</v>
      </c>
      <c r="L348" s="849">
        <v>1</v>
      </c>
      <c r="M348" s="850">
        <v>181.11</v>
      </c>
    </row>
    <row r="349" spans="1:13" ht="14.4" customHeight="1" x14ac:dyDescent="0.3">
      <c r="A349" s="831" t="s">
        <v>1946</v>
      </c>
      <c r="B349" s="832" t="s">
        <v>1675</v>
      </c>
      <c r="C349" s="832" t="s">
        <v>2514</v>
      </c>
      <c r="D349" s="832" t="s">
        <v>1677</v>
      </c>
      <c r="E349" s="832" t="s">
        <v>2134</v>
      </c>
      <c r="F349" s="849">
        <v>17</v>
      </c>
      <c r="G349" s="849">
        <v>10263.24</v>
      </c>
      <c r="H349" s="837">
        <v>1</v>
      </c>
      <c r="I349" s="849"/>
      <c r="J349" s="849"/>
      <c r="K349" s="837">
        <v>0</v>
      </c>
      <c r="L349" s="849">
        <v>17</v>
      </c>
      <c r="M349" s="850">
        <v>10263.24</v>
      </c>
    </row>
    <row r="350" spans="1:13" ht="14.4" customHeight="1" x14ac:dyDescent="0.3">
      <c r="A350" s="831" t="s">
        <v>1946</v>
      </c>
      <c r="B350" s="832" t="s">
        <v>1684</v>
      </c>
      <c r="C350" s="832" t="s">
        <v>2664</v>
      </c>
      <c r="D350" s="832" t="s">
        <v>2045</v>
      </c>
      <c r="E350" s="832" t="s">
        <v>2286</v>
      </c>
      <c r="F350" s="849">
        <v>1</v>
      </c>
      <c r="G350" s="849">
        <v>279.52999999999997</v>
      </c>
      <c r="H350" s="837">
        <v>1</v>
      </c>
      <c r="I350" s="849"/>
      <c r="J350" s="849"/>
      <c r="K350" s="837">
        <v>0</v>
      </c>
      <c r="L350" s="849">
        <v>1</v>
      </c>
      <c r="M350" s="850">
        <v>279.52999999999997</v>
      </c>
    </row>
    <row r="351" spans="1:13" ht="14.4" customHeight="1" x14ac:dyDescent="0.3">
      <c r="A351" s="831" t="s">
        <v>1946</v>
      </c>
      <c r="B351" s="832" t="s">
        <v>1684</v>
      </c>
      <c r="C351" s="832" t="s">
        <v>2437</v>
      </c>
      <c r="D351" s="832" t="s">
        <v>2045</v>
      </c>
      <c r="E351" s="832" t="s">
        <v>2131</v>
      </c>
      <c r="F351" s="849">
        <v>2</v>
      </c>
      <c r="G351" s="849">
        <v>860.1</v>
      </c>
      <c r="H351" s="837">
        <v>1</v>
      </c>
      <c r="I351" s="849"/>
      <c r="J351" s="849"/>
      <c r="K351" s="837">
        <v>0</v>
      </c>
      <c r="L351" s="849">
        <v>2</v>
      </c>
      <c r="M351" s="850">
        <v>860.1</v>
      </c>
    </row>
    <row r="352" spans="1:13" ht="14.4" customHeight="1" x14ac:dyDescent="0.3">
      <c r="A352" s="831" t="s">
        <v>1946</v>
      </c>
      <c r="B352" s="832" t="s">
        <v>1684</v>
      </c>
      <c r="C352" s="832" t="s">
        <v>2665</v>
      </c>
      <c r="D352" s="832" t="s">
        <v>2045</v>
      </c>
      <c r="E352" s="832" t="s">
        <v>1681</v>
      </c>
      <c r="F352" s="849">
        <v>1</v>
      </c>
      <c r="G352" s="849">
        <v>661.62</v>
      </c>
      <c r="H352" s="837">
        <v>1</v>
      </c>
      <c r="I352" s="849"/>
      <c r="J352" s="849"/>
      <c r="K352" s="837">
        <v>0</v>
      </c>
      <c r="L352" s="849">
        <v>1</v>
      </c>
      <c r="M352" s="850">
        <v>661.62</v>
      </c>
    </row>
    <row r="353" spans="1:13" ht="14.4" customHeight="1" x14ac:dyDescent="0.3">
      <c r="A353" s="831" t="s">
        <v>1946</v>
      </c>
      <c r="B353" s="832" t="s">
        <v>1684</v>
      </c>
      <c r="C353" s="832" t="s">
        <v>1688</v>
      </c>
      <c r="D353" s="832" t="s">
        <v>1686</v>
      </c>
      <c r="E353" s="832" t="s">
        <v>1689</v>
      </c>
      <c r="F353" s="849"/>
      <c r="G353" s="849"/>
      <c r="H353" s="837">
        <v>0</v>
      </c>
      <c r="I353" s="849">
        <v>2</v>
      </c>
      <c r="J353" s="849">
        <v>955.68</v>
      </c>
      <c r="K353" s="837">
        <v>1</v>
      </c>
      <c r="L353" s="849">
        <v>2</v>
      </c>
      <c r="M353" s="850">
        <v>955.68</v>
      </c>
    </row>
    <row r="354" spans="1:13" ht="14.4" customHeight="1" x14ac:dyDescent="0.3">
      <c r="A354" s="831" t="s">
        <v>1946</v>
      </c>
      <c r="B354" s="832" t="s">
        <v>1684</v>
      </c>
      <c r="C354" s="832" t="s">
        <v>2666</v>
      </c>
      <c r="D354" s="832" t="s">
        <v>1686</v>
      </c>
      <c r="E354" s="832" t="s">
        <v>2240</v>
      </c>
      <c r="F354" s="849"/>
      <c r="G354" s="849"/>
      <c r="H354" s="837">
        <v>0</v>
      </c>
      <c r="I354" s="849">
        <v>1</v>
      </c>
      <c r="J354" s="849">
        <v>310.58999999999997</v>
      </c>
      <c r="K354" s="837">
        <v>1</v>
      </c>
      <c r="L354" s="849">
        <v>1</v>
      </c>
      <c r="M354" s="850">
        <v>310.58999999999997</v>
      </c>
    </row>
    <row r="355" spans="1:13" ht="14.4" customHeight="1" x14ac:dyDescent="0.3">
      <c r="A355" s="831" t="s">
        <v>1946</v>
      </c>
      <c r="B355" s="832" t="s">
        <v>1684</v>
      </c>
      <c r="C355" s="832" t="s">
        <v>2667</v>
      </c>
      <c r="D355" s="832" t="s">
        <v>2668</v>
      </c>
      <c r="E355" s="832" t="s">
        <v>1898</v>
      </c>
      <c r="F355" s="849">
        <v>3</v>
      </c>
      <c r="G355" s="849">
        <v>401.37</v>
      </c>
      <c r="H355" s="837">
        <v>1</v>
      </c>
      <c r="I355" s="849"/>
      <c r="J355" s="849"/>
      <c r="K355" s="837">
        <v>0</v>
      </c>
      <c r="L355" s="849">
        <v>3</v>
      </c>
      <c r="M355" s="850">
        <v>401.37</v>
      </c>
    </row>
    <row r="356" spans="1:13" ht="14.4" customHeight="1" x14ac:dyDescent="0.3">
      <c r="A356" s="831" t="s">
        <v>1946</v>
      </c>
      <c r="B356" s="832" t="s">
        <v>3041</v>
      </c>
      <c r="C356" s="832" t="s">
        <v>2566</v>
      </c>
      <c r="D356" s="832" t="s">
        <v>2567</v>
      </c>
      <c r="E356" s="832" t="s">
        <v>2568</v>
      </c>
      <c r="F356" s="849"/>
      <c r="G356" s="849"/>
      <c r="H356" s="837">
        <v>0</v>
      </c>
      <c r="I356" s="849">
        <v>1</v>
      </c>
      <c r="J356" s="849">
        <v>621.88</v>
      </c>
      <c r="K356" s="837">
        <v>1</v>
      </c>
      <c r="L356" s="849">
        <v>1</v>
      </c>
      <c r="M356" s="850">
        <v>621.88</v>
      </c>
    </row>
    <row r="357" spans="1:13" ht="14.4" customHeight="1" x14ac:dyDescent="0.3">
      <c r="A357" s="831" t="s">
        <v>1946</v>
      </c>
      <c r="B357" s="832" t="s">
        <v>3035</v>
      </c>
      <c r="C357" s="832" t="s">
        <v>2560</v>
      </c>
      <c r="D357" s="832" t="s">
        <v>2561</v>
      </c>
      <c r="E357" s="832" t="s">
        <v>2562</v>
      </c>
      <c r="F357" s="849">
        <v>1</v>
      </c>
      <c r="G357" s="849">
        <v>1065.51</v>
      </c>
      <c r="H357" s="837">
        <v>1</v>
      </c>
      <c r="I357" s="849"/>
      <c r="J357" s="849"/>
      <c r="K357" s="837">
        <v>0</v>
      </c>
      <c r="L357" s="849">
        <v>1</v>
      </c>
      <c r="M357" s="850">
        <v>1065.51</v>
      </c>
    </row>
    <row r="358" spans="1:13" ht="14.4" customHeight="1" x14ac:dyDescent="0.3">
      <c r="A358" s="831" t="s">
        <v>1946</v>
      </c>
      <c r="B358" s="832" t="s">
        <v>3035</v>
      </c>
      <c r="C358" s="832" t="s">
        <v>2563</v>
      </c>
      <c r="D358" s="832" t="s">
        <v>2561</v>
      </c>
      <c r="E358" s="832" t="s">
        <v>2564</v>
      </c>
      <c r="F358" s="849">
        <v>1</v>
      </c>
      <c r="G358" s="849">
        <v>3480.65</v>
      </c>
      <c r="H358" s="837">
        <v>1</v>
      </c>
      <c r="I358" s="849"/>
      <c r="J358" s="849"/>
      <c r="K358" s="837">
        <v>0</v>
      </c>
      <c r="L358" s="849">
        <v>1</v>
      </c>
      <c r="M358" s="850">
        <v>3480.65</v>
      </c>
    </row>
    <row r="359" spans="1:13" ht="14.4" customHeight="1" x14ac:dyDescent="0.3">
      <c r="A359" s="831" t="s">
        <v>1946</v>
      </c>
      <c r="B359" s="832" t="s">
        <v>3042</v>
      </c>
      <c r="C359" s="832" t="s">
        <v>2517</v>
      </c>
      <c r="D359" s="832" t="s">
        <v>2518</v>
      </c>
      <c r="E359" s="832" t="s">
        <v>2519</v>
      </c>
      <c r="F359" s="849">
        <v>1</v>
      </c>
      <c r="G359" s="849">
        <v>739.33</v>
      </c>
      <c r="H359" s="837">
        <v>1</v>
      </c>
      <c r="I359" s="849"/>
      <c r="J359" s="849"/>
      <c r="K359" s="837">
        <v>0</v>
      </c>
      <c r="L359" s="849">
        <v>1</v>
      </c>
      <c r="M359" s="850">
        <v>739.33</v>
      </c>
    </row>
    <row r="360" spans="1:13" ht="14.4" customHeight="1" x14ac:dyDescent="0.3">
      <c r="A360" s="831" t="s">
        <v>1946</v>
      </c>
      <c r="B360" s="832" t="s">
        <v>3042</v>
      </c>
      <c r="C360" s="832" t="s">
        <v>2522</v>
      </c>
      <c r="D360" s="832" t="s">
        <v>2518</v>
      </c>
      <c r="E360" s="832" t="s">
        <v>2523</v>
      </c>
      <c r="F360" s="849"/>
      <c r="G360" s="849"/>
      <c r="H360" s="837">
        <v>0</v>
      </c>
      <c r="I360" s="849">
        <v>32</v>
      </c>
      <c r="J360" s="849">
        <v>6873.579999999999</v>
      </c>
      <c r="K360" s="837">
        <v>1</v>
      </c>
      <c r="L360" s="849">
        <v>32</v>
      </c>
      <c r="M360" s="850">
        <v>6873.579999999999</v>
      </c>
    </row>
    <row r="361" spans="1:13" ht="14.4" customHeight="1" x14ac:dyDescent="0.3">
      <c r="A361" s="831" t="s">
        <v>1946</v>
      </c>
      <c r="B361" s="832" t="s">
        <v>3042</v>
      </c>
      <c r="C361" s="832" t="s">
        <v>2520</v>
      </c>
      <c r="D361" s="832" t="s">
        <v>2518</v>
      </c>
      <c r="E361" s="832" t="s">
        <v>2521</v>
      </c>
      <c r="F361" s="849"/>
      <c r="G361" s="849"/>
      <c r="H361" s="837">
        <v>0</v>
      </c>
      <c r="I361" s="849">
        <v>6</v>
      </c>
      <c r="J361" s="849">
        <v>1123.8900000000001</v>
      </c>
      <c r="K361" s="837">
        <v>1</v>
      </c>
      <c r="L361" s="849">
        <v>6</v>
      </c>
      <c r="M361" s="850">
        <v>1123.8900000000001</v>
      </c>
    </row>
    <row r="362" spans="1:13" ht="14.4" customHeight="1" x14ac:dyDescent="0.3">
      <c r="A362" s="831" t="s">
        <v>1946</v>
      </c>
      <c r="B362" s="832" t="s">
        <v>3043</v>
      </c>
      <c r="C362" s="832" t="s">
        <v>2686</v>
      </c>
      <c r="D362" s="832" t="s">
        <v>2687</v>
      </c>
      <c r="E362" s="832" t="s">
        <v>1614</v>
      </c>
      <c r="F362" s="849"/>
      <c r="G362" s="849"/>
      <c r="H362" s="837">
        <v>0</v>
      </c>
      <c r="I362" s="849">
        <v>2</v>
      </c>
      <c r="J362" s="849">
        <v>3086.52</v>
      </c>
      <c r="K362" s="837">
        <v>1</v>
      </c>
      <c r="L362" s="849">
        <v>2</v>
      </c>
      <c r="M362" s="850">
        <v>3086.52</v>
      </c>
    </row>
    <row r="363" spans="1:13" ht="14.4" customHeight="1" x14ac:dyDescent="0.3">
      <c r="A363" s="831" t="s">
        <v>1946</v>
      </c>
      <c r="B363" s="832" t="s">
        <v>1692</v>
      </c>
      <c r="C363" s="832" t="s">
        <v>1693</v>
      </c>
      <c r="D363" s="832" t="s">
        <v>806</v>
      </c>
      <c r="E363" s="832" t="s">
        <v>1694</v>
      </c>
      <c r="F363" s="849"/>
      <c r="G363" s="849"/>
      <c r="H363" s="837">
        <v>0</v>
      </c>
      <c r="I363" s="849">
        <v>1</v>
      </c>
      <c r="J363" s="849">
        <v>300.31</v>
      </c>
      <c r="K363" s="837">
        <v>1</v>
      </c>
      <c r="L363" s="849">
        <v>1</v>
      </c>
      <c r="M363" s="850">
        <v>300.31</v>
      </c>
    </row>
    <row r="364" spans="1:13" ht="14.4" customHeight="1" x14ac:dyDescent="0.3">
      <c r="A364" s="831" t="s">
        <v>1946</v>
      </c>
      <c r="B364" s="832" t="s">
        <v>1695</v>
      </c>
      <c r="C364" s="832" t="s">
        <v>2192</v>
      </c>
      <c r="D364" s="832" t="s">
        <v>2193</v>
      </c>
      <c r="E364" s="832" t="s">
        <v>2194</v>
      </c>
      <c r="F364" s="849"/>
      <c r="G364" s="849"/>
      <c r="H364" s="837">
        <v>0</v>
      </c>
      <c r="I364" s="849">
        <v>3</v>
      </c>
      <c r="J364" s="849">
        <v>98.609999999999985</v>
      </c>
      <c r="K364" s="837">
        <v>1</v>
      </c>
      <c r="L364" s="849">
        <v>3</v>
      </c>
      <c r="M364" s="850">
        <v>98.609999999999985</v>
      </c>
    </row>
    <row r="365" spans="1:13" ht="14.4" customHeight="1" x14ac:dyDescent="0.3">
      <c r="A365" s="831" t="s">
        <v>1946</v>
      </c>
      <c r="B365" s="832" t="s">
        <v>1698</v>
      </c>
      <c r="C365" s="832" t="s">
        <v>1861</v>
      </c>
      <c r="D365" s="832" t="s">
        <v>1703</v>
      </c>
      <c r="E365" s="832" t="s">
        <v>1862</v>
      </c>
      <c r="F365" s="849"/>
      <c r="G365" s="849"/>
      <c r="H365" s="837">
        <v>0</v>
      </c>
      <c r="I365" s="849">
        <v>1</v>
      </c>
      <c r="J365" s="849">
        <v>84.18</v>
      </c>
      <c r="K365" s="837">
        <v>1</v>
      </c>
      <c r="L365" s="849">
        <v>1</v>
      </c>
      <c r="M365" s="850">
        <v>84.18</v>
      </c>
    </row>
    <row r="366" spans="1:13" ht="14.4" customHeight="1" x14ac:dyDescent="0.3">
      <c r="A366" s="831" t="s">
        <v>1946</v>
      </c>
      <c r="B366" s="832" t="s">
        <v>1698</v>
      </c>
      <c r="C366" s="832" t="s">
        <v>1705</v>
      </c>
      <c r="D366" s="832" t="s">
        <v>1700</v>
      </c>
      <c r="E366" s="832" t="s">
        <v>1704</v>
      </c>
      <c r="F366" s="849"/>
      <c r="G366" s="849"/>
      <c r="H366" s="837">
        <v>0</v>
      </c>
      <c r="I366" s="849">
        <v>2</v>
      </c>
      <c r="J366" s="849">
        <v>98.16</v>
      </c>
      <c r="K366" s="837">
        <v>1</v>
      </c>
      <c r="L366" s="849">
        <v>2</v>
      </c>
      <c r="M366" s="850">
        <v>98.16</v>
      </c>
    </row>
    <row r="367" spans="1:13" ht="14.4" customHeight="1" x14ac:dyDescent="0.3">
      <c r="A367" s="831" t="s">
        <v>1946</v>
      </c>
      <c r="B367" s="832" t="s">
        <v>1698</v>
      </c>
      <c r="C367" s="832" t="s">
        <v>1702</v>
      </c>
      <c r="D367" s="832" t="s">
        <v>1703</v>
      </c>
      <c r="E367" s="832" t="s">
        <v>1704</v>
      </c>
      <c r="F367" s="849"/>
      <c r="G367" s="849"/>
      <c r="H367" s="837">
        <v>0</v>
      </c>
      <c r="I367" s="849">
        <v>1</v>
      </c>
      <c r="J367" s="849">
        <v>49.08</v>
      </c>
      <c r="K367" s="837">
        <v>1</v>
      </c>
      <c r="L367" s="849">
        <v>1</v>
      </c>
      <c r="M367" s="850">
        <v>49.08</v>
      </c>
    </row>
    <row r="368" spans="1:13" ht="14.4" customHeight="1" x14ac:dyDescent="0.3">
      <c r="A368" s="831" t="s">
        <v>1946</v>
      </c>
      <c r="B368" s="832" t="s">
        <v>1715</v>
      </c>
      <c r="C368" s="832" t="s">
        <v>2536</v>
      </c>
      <c r="D368" s="832" t="s">
        <v>2537</v>
      </c>
      <c r="E368" s="832" t="s">
        <v>2293</v>
      </c>
      <c r="F368" s="849">
        <v>6</v>
      </c>
      <c r="G368" s="849">
        <v>1023.1200000000001</v>
      </c>
      <c r="H368" s="837">
        <v>1</v>
      </c>
      <c r="I368" s="849"/>
      <c r="J368" s="849"/>
      <c r="K368" s="837">
        <v>0</v>
      </c>
      <c r="L368" s="849">
        <v>6</v>
      </c>
      <c r="M368" s="850">
        <v>1023.1200000000001</v>
      </c>
    </row>
    <row r="369" spans="1:13" ht="14.4" customHeight="1" x14ac:dyDescent="0.3">
      <c r="A369" s="831" t="s">
        <v>1946</v>
      </c>
      <c r="B369" s="832" t="s">
        <v>3032</v>
      </c>
      <c r="C369" s="832" t="s">
        <v>1983</v>
      </c>
      <c r="D369" s="832" t="s">
        <v>1129</v>
      </c>
      <c r="E369" s="832" t="s">
        <v>1984</v>
      </c>
      <c r="F369" s="849">
        <v>2</v>
      </c>
      <c r="G369" s="849">
        <v>197.5</v>
      </c>
      <c r="H369" s="837">
        <v>1</v>
      </c>
      <c r="I369" s="849"/>
      <c r="J369" s="849"/>
      <c r="K369" s="837">
        <v>0</v>
      </c>
      <c r="L369" s="849">
        <v>2</v>
      </c>
      <c r="M369" s="850">
        <v>197.5</v>
      </c>
    </row>
    <row r="370" spans="1:13" ht="14.4" customHeight="1" x14ac:dyDescent="0.3">
      <c r="A370" s="831" t="s">
        <v>1946</v>
      </c>
      <c r="B370" s="832" t="s">
        <v>3027</v>
      </c>
      <c r="C370" s="832" t="s">
        <v>2524</v>
      </c>
      <c r="D370" s="832" t="s">
        <v>2121</v>
      </c>
      <c r="E370" s="832" t="s">
        <v>2525</v>
      </c>
      <c r="F370" s="849"/>
      <c r="G370" s="849"/>
      <c r="H370" s="837">
        <v>0</v>
      </c>
      <c r="I370" s="849">
        <v>4</v>
      </c>
      <c r="J370" s="849">
        <v>282.16000000000003</v>
      </c>
      <c r="K370" s="837">
        <v>1</v>
      </c>
      <c r="L370" s="849">
        <v>4</v>
      </c>
      <c r="M370" s="850">
        <v>282.16000000000003</v>
      </c>
    </row>
    <row r="371" spans="1:13" ht="14.4" customHeight="1" x14ac:dyDescent="0.3">
      <c r="A371" s="831" t="s">
        <v>1946</v>
      </c>
      <c r="B371" s="832" t="s">
        <v>3036</v>
      </c>
      <c r="C371" s="832" t="s">
        <v>2408</v>
      </c>
      <c r="D371" s="832" t="s">
        <v>661</v>
      </c>
      <c r="E371" s="832" t="s">
        <v>2308</v>
      </c>
      <c r="F371" s="849"/>
      <c r="G371" s="849"/>
      <c r="H371" s="837">
        <v>0</v>
      </c>
      <c r="I371" s="849">
        <v>3</v>
      </c>
      <c r="J371" s="849">
        <v>145.26</v>
      </c>
      <c r="K371" s="837">
        <v>1</v>
      </c>
      <c r="L371" s="849">
        <v>3</v>
      </c>
      <c r="M371" s="850">
        <v>145.26</v>
      </c>
    </row>
    <row r="372" spans="1:13" ht="14.4" customHeight="1" x14ac:dyDescent="0.3">
      <c r="A372" s="831" t="s">
        <v>1946</v>
      </c>
      <c r="B372" s="832" t="s">
        <v>3036</v>
      </c>
      <c r="C372" s="832" t="s">
        <v>2409</v>
      </c>
      <c r="D372" s="832" t="s">
        <v>2410</v>
      </c>
      <c r="E372" s="832" t="s">
        <v>2411</v>
      </c>
      <c r="F372" s="849">
        <v>2</v>
      </c>
      <c r="G372" s="849">
        <v>96.84</v>
      </c>
      <c r="H372" s="837">
        <v>1</v>
      </c>
      <c r="I372" s="849"/>
      <c r="J372" s="849"/>
      <c r="K372" s="837">
        <v>0</v>
      </c>
      <c r="L372" s="849">
        <v>2</v>
      </c>
      <c r="M372" s="850">
        <v>96.84</v>
      </c>
    </row>
    <row r="373" spans="1:13" ht="14.4" customHeight="1" x14ac:dyDescent="0.3">
      <c r="A373" s="831" t="s">
        <v>1946</v>
      </c>
      <c r="B373" s="832" t="s">
        <v>1754</v>
      </c>
      <c r="C373" s="832" t="s">
        <v>1755</v>
      </c>
      <c r="D373" s="832" t="s">
        <v>633</v>
      </c>
      <c r="E373" s="832" t="s">
        <v>634</v>
      </c>
      <c r="F373" s="849"/>
      <c r="G373" s="849"/>
      <c r="H373" s="837">
        <v>0</v>
      </c>
      <c r="I373" s="849">
        <v>3</v>
      </c>
      <c r="J373" s="849">
        <v>217.64999999999998</v>
      </c>
      <c r="K373" s="837">
        <v>1</v>
      </c>
      <c r="L373" s="849">
        <v>3</v>
      </c>
      <c r="M373" s="850">
        <v>217.64999999999998</v>
      </c>
    </row>
    <row r="374" spans="1:13" ht="14.4" customHeight="1" x14ac:dyDescent="0.3">
      <c r="A374" s="831" t="s">
        <v>1946</v>
      </c>
      <c r="B374" s="832" t="s">
        <v>1754</v>
      </c>
      <c r="C374" s="832" t="s">
        <v>2495</v>
      </c>
      <c r="D374" s="832" t="s">
        <v>633</v>
      </c>
      <c r="E374" s="832" t="s">
        <v>2496</v>
      </c>
      <c r="F374" s="849"/>
      <c r="G374" s="849"/>
      <c r="H374" s="837">
        <v>0</v>
      </c>
      <c r="I374" s="849">
        <v>4</v>
      </c>
      <c r="J374" s="849">
        <v>261.12</v>
      </c>
      <c r="K374" s="837">
        <v>1</v>
      </c>
      <c r="L374" s="849">
        <v>4</v>
      </c>
      <c r="M374" s="850">
        <v>261.12</v>
      </c>
    </row>
    <row r="375" spans="1:13" ht="14.4" customHeight="1" x14ac:dyDescent="0.3">
      <c r="A375" s="831" t="s">
        <v>1946</v>
      </c>
      <c r="B375" s="832" t="s">
        <v>1771</v>
      </c>
      <c r="C375" s="832" t="s">
        <v>1772</v>
      </c>
      <c r="D375" s="832" t="s">
        <v>1773</v>
      </c>
      <c r="E375" s="832" t="s">
        <v>1774</v>
      </c>
      <c r="F375" s="849"/>
      <c r="G375" s="849"/>
      <c r="H375" s="837"/>
      <c r="I375" s="849">
        <v>8</v>
      </c>
      <c r="J375" s="849">
        <v>0</v>
      </c>
      <c r="K375" s="837"/>
      <c r="L375" s="849">
        <v>8</v>
      </c>
      <c r="M375" s="850">
        <v>0</v>
      </c>
    </row>
    <row r="376" spans="1:13" ht="14.4" customHeight="1" x14ac:dyDescent="0.3">
      <c r="A376" s="831" t="s">
        <v>1946</v>
      </c>
      <c r="B376" s="832" t="s">
        <v>1789</v>
      </c>
      <c r="C376" s="832" t="s">
        <v>1889</v>
      </c>
      <c r="D376" s="832" t="s">
        <v>1890</v>
      </c>
      <c r="E376" s="832" t="s">
        <v>1891</v>
      </c>
      <c r="F376" s="849"/>
      <c r="G376" s="849"/>
      <c r="H376" s="837">
        <v>0</v>
      </c>
      <c r="I376" s="849">
        <v>2</v>
      </c>
      <c r="J376" s="849">
        <v>18.8</v>
      </c>
      <c r="K376" s="837">
        <v>1</v>
      </c>
      <c r="L376" s="849">
        <v>2</v>
      </c>
      <c r="M376" s="850">
        <v>18.8</v>
      </c>
    </row>
    <row r="377" spans="1:13" ht="14.4" customHeight="1" x14ac:dyDescent="0.3">
      <c r="A377" s="831" t="s">
        <v>1946</v>
      </c>
      <c r="B377" s="832" t="s">
        <v>1789</v>
      </c>
      <c r="C377" s="832" t="s">
        <v>2497</v>
      </c>
      <c r="D377" s="832" t="s">
        <v>2498</v>
      </c>
      <c r="E377" s="832" t="s">
        <v>1792</v>
      </c>
      <c r="F377" s="849">
        <v>1</v>
      </c>
      <c r="G377" s="849">
        <v>4.7</v>
      </c>
      <c r="H377" s="837">
        <v>1</v>
      </c>
      <c r="I377" s="849"/>
      <c r="J377" s="849"/>
      <c r="K377" s="837">
        <v>0</v>
      </c>
      <c r="L377" s="849">
        <v>1</v>
      </c>
      <c r="M377" s="850">
        <v>4.7</v>
      </c>
    </row>
    <row r="378" spans="1:13" ht="14.4" customHeight="1" x14ac:dyDescent="0.3">
      <c r="A378" s="831" t="s">
        <v>1946</v>
      </c>
      <c r="B378" s="832" t="s">
        <v>1789</v>
      </c>
      <c r="C378" s="832" t="s">
        <v>1790</v>
      </c>
      <c r="D378" s="832" t="s">
        <v>1791</v>
      </c>
      <c r="E378" s="832" t="s">
        <v>1792</v>
      </c>
      <c r="F378" s="849"/>
      <c r="G378" s="849"/>
      <c r="H378" s="837">
        <v>0</v>
      </c>
      <c r="I378" s="849">
        <v>3</v>
      </c>
      <c r="J378" s="849">
        <v>14.100000000000001</v>
      </c>
      <c r="K378" s="837">
        <v>1</v>
      </c>
      <c r="L378" s="849">
        <v>3</v>
      </c>
      <c r="M378" s="850">
        <v>14.100000000000001</v>
      </c>
    </row>
    <row r="379" spans="1:13" ht="14.4" customHeight="1" x14ac:dyDescent="0.3">
      <c r="A379" s="831" t="s">
        <v>1946</v>
      </c>
      <c r="B379" s="832" t="s">
        <v>1797</v>
      </c>
      <c r="C379" s="832" t="s">
        <v>2735</v>
      </c>
      <c r="D379" s="832" t="s">
        <v>2736</v>
      </c>
      <c r="E379" s="832" t="s">
        <v>2737</v>
      </c>
      <c r="F379" s="849">
        <v>8</v>
      </c>
      <c r="G379" s="849">
        <v>0</v>
      </c>
      <c r="H379" s="837"/>
      <c r="I379" s="849"/>
      <c r="J379" s="849"/>
      <c r="K379" s="837"/>
      <c r="L379" s="849">
        <v>8</v>
      </c>
      <c r="M379" s="850">
        <v>0</v>
      </c>
    </row>
    <row r="380" spans="1:13" ht="14.4" customHeight="1" x14ac:dyDescent="0.3">
      <c r="A380" s="831" t="s">
        <v>1946</v>
      </c>
      <c r="B380" s="832" t="s">
        <v>1797</v>
      </c>
      <c r="C380" s="832" t="s">
        <v>1798</v>
      </c>
      <c r="D380" s="832" t="s">
        <v>1060</v>
      </c>
      <c r="E380" s="832" t="s">
        <v>1799</v>
      </c>
      <c r="F380" s="849"/>
      <c r="G380" s="849"/>
      <c r="H380" s="837"/>
      <c r="I380" s="849">
        <v>7</v>
      </c>
      <c r="J380" s="849">
        <v>0</v>
      </c>
      <c r="K380" s="837"/>
      <c r="L380" s="849">
        <v>7</v>
      </c>
      <c r="M380" s="850">
        <v>0</v>
      </c>
    </row>
    <row r="381" spans="1:13" ht="14.4" customHeight="1" x14ac:dyDescent="0.3">
      <c r="A381" s="831" t="s">
        <v>1946</v>
      </c>
      <c r="B381" s="832" t="s">
        <v>1797</v>
      </c>
      <c r="C381" s="832" t="s">
        <v>2738</v>
      </c>
      <c r="D381" s="832" t="s">
        <v>2739</v>
      </c>
      <c r="E381" s="832" t="s">
        <v>2240</v>
      </c>
      <c r="F381" s="849">
        <v>1</v>
      </c>
      <c r="G381" s="849">
        <v>0</v>
      </c>
      <c r="H381" s="837"/>
      <c r="I381" s="849"/>
      <c r="J381" s="849"/>
      <c r="K381" s="837"/>
      <c r="L381" s="849">
        <v>1</v>
      </c>
      <c r="M381" s="850">
        <v>0</v>
      </c>
    </row>
    <row r="382" spans="1:13" ht="14.4" customHeight="1" x14ac:dyDescent="0.3">
      <c r="A382" s="831" t="s">
        <v>1946</v>
      </c>
      <c r="B382" s="832" t="s">
        <v>1797</v>
      </c>
      <c r="C382" s="832" t="s">
        <v>2740</v>
      </c>
      <c r="D382" s="832" t="s">
        <v>2741</v>
      </c>
      <c r="E382" s="832" t="s">
        <v>2240</v>
      </c>
      <c r="F382" s="849">
        <v>1</v>
      </c>
      <c r="G382" s="849">
        <v>0</v>
      </c>
      <c r="H382" s="837"/>
      <c r="I382" s="849"/>
      <c r="J382" s="849"/>
      <c r="K382" s="837"/>
      <c r="L382" s="849">
        <v>1</v>
      </c>
      <c r="M382" s="850">
        <v>0</v>
      </c>
    </row>
    <row r="383" spans="1:13" ht="14.4" customHeight="1" x14ac:dyDescent="0.3">
      <c r="A383" s="831" t="s">
        <v>1946</v>
      </c>
      <c r="B383" s="832" t="s">
        <v>1800</v>
      </c>
      <c r="C383" s="832" t="s">
        <v>1801</v>
      </c>
      <c r="D383" s="832" t="s">
        <v>705</v>
      </c>
      <c r="E383" s="832" t="s">
        <v>1687</v>
      </c>
      <c r="F383" s="849"/>
      <c r="G383" s="849"/>
      <c r="H383" s="837">
        <v>0</v>
      </c>
      <c r="I383" s="849">
        <v>3</v>
      </c>
      <c r="J383" s="849">
        <v>396</v>
      </c>
      <c r="K383" s="837">
        <v>1</v>
      </c>
      <c r="L383" s="849">
        <v>3</v>
      </c>
      <c r="M383" s="850">
        <v>396</v>
      </c>
    </row>
    <row r="384" spans="1:13" ht="14.4" customHeight="1" x14ac:dyDescent="0.3">
      <c r="A384" s="831" t="s">
        <v>1946</v>
      </c>
      <c r="B384" s="832" t="s">
        <v>1800</v>
      </c>
      <c r="C384" s="832" t="s">
        <v>2546</v>
      </c>
      <c r="D384" s="832" t="s">
        <v>705</v>
      </c>
      <c r="E384" s="832" t="s">
        <v>2547</v>
      </c>
      <c r="F384" s="849"/>
      <c r="G384" s="849"/>
      <c r="H384" s="837">
        <v>0</v>
      </c>
      <c r="I384" s="849">
        <v>2</v>
      </c>
      <c r="J384" s="849">
        <v>528</v>
      </c>
      <c r="K384" s="837">
        <v>1</v>
      </c>
      <c r="L384" s="849">
        <v>2</v>
      </c>
      <c r="M384" s="850">
        <v>528</v>
      </c>
    </row>
    <row r="385" spans="1:13" ht="14.4" customHeight="1" x14ac:dyDescent="0.3">
      <c r="A385" s="831" t="s">
        <v>1946</v>
      </c>
      <c r="B385" s="832" t="s">
        <v>1904</v>
      </c>
      <c r="C385" s="832" t="s">
        <v>2393</v>
      </c>
      <c r="D385" s="832" t="s">
        <v>1906</v>
      </c>
      <c r="E385" s="832" t="s">
        <v>2394</v>
      </c>
      <c r="F385" s="849"/>
      <c r="G385" s="849"/>
      <c r="H385" s="837">
        <v>0</v>
      </c>
      <c r="I385" s="849">
        <v>1</v>
      </c>
      <c r="J385" s="849">
        <v>176.32</v>
      </c>
      <c r="K385" s="837">
        <v>1</v>
      </c>
      <c r="L385" s="849">
        <v>1</v>
      </c>
      <c r="M385" s="850">
        <v>176.32</v>
      </c>
    </row>
    <row r="386" spans="1:13" ht="14.4" customHeight="1" x14ac:dyDescent="0.3">
      <c r="A386" s="831" t="s">
        <v>1946</v>
      </c>
      <c r="B386" s="832" t="s">
        <v>3033</v>
      </c>
      <c r="C386" s="832" t="s">
        <v>2548</v>
      </c>
      <c r="D386" s="832" t="s">
        <v>2148</v>
      </c>
      <c r="E386" s="832" t="s">
        <v>1849</v>
      </c>
      <c r="F386" s="849"/>
      <c r="G386" s="849"/>
      <c r="H386" s="837">
        <v>0</v>
      </c>
      <c r="I386" s="849">
        <v>1</v>
      </c>
      <c r="J386" s="849">
        <v>58.77</v>
      </c>
      <c r="K386" s="837">
        <v>1</v>
      </c>
      <c r="L386" s="849">
        <v>1</v>
      </c>
      <c r="M386" s="850">
        <v>58.77</v>
      </c>
    </row>
    <row r="387" spans="1:13" ht="14.4" customHeight="1" x14ac:dyDescent="0.3">
      <c r="A387" s="831" t="s">
        <v>1946</v>
      </c>
      <c r="B387" s="832" t="s">
        <v>1562</v>
      </c>
      <c r="C387" s="832" t="s">
        <v>2256</v>
      </c>
      <c r="D387" s="832" t="s">
        <v>1564</v>
      </c>
      <c r="E387" s="832" t="s">
        <v>2257</v>
      </c>
      <c r="F387" s="849"/>
      <c r="G387" s="849"/>
      <c r="H387" s="837">
        <v>0</v>
      </c>
      <c r="I387" s="849">
        <v>6</v>
      </c>
      <c r="J387" s="849">
        <v>9269.94</v>
      </c>
      <c r="K387" s="837">
        <v>1</v>
      </c>
      <c r="L387" s="849">
        <v>6</v>
      </c>
      <c r="M387" s="850">
        <v>9269.94</v>
      </c>
    </row>
    <row r="388" spans="1:13" ht="14.4" customHeight="1" x14ac:dyDescent="0.3">
      <c r="A388" s="831" t="s">
        <v>1946</v>
      </c>
      <c r="B388" s="832" t="s">
        <v>1562</v>
      </c>
      <c r="C388" s="832" t="s">
        <v>1566</v>
      </c>
      <c r="D388" s="832" t="s">
        <v>1564</v>
      </c>
      <c r="E388" s="832" t="s">
        <v>1567</v>
      </c>
      <c r="F388" s="849"/>
      <c r="G388" s="849"/>
      <c r="H388" s="837">
        <v>0</v>
      </c>
      <c r="I388" s="849">
        <v>34</v>
      </c>
      <c r="J388" s="849">
        <v>64188.600000000006</v>
      </c>
      <c r="K388" s="837">
        <v>1</v>
      </c>
      <c r="L388" s="849">
        <v>34</v>
      </c>
      <c r="M388" s="850">
        <v>64188.600000000006</v>
      </c>
    </row>
    <row r="389" spans="1:13" ht="14.4" customHeight="1" x14ac:dyDescent="0.3">
      <c r="A389" s="831" t="s">
        <v>1946</v>
      </c>
      <c r="B389" s="832" t="s">
        <v>1654</v>
      </c>
      <c r="C389" s="832" t="s">
        <v>2112</v>
      </c>
      <c r="D389" s="832" t="s">
        <v>1656</v>
      </c>
      <c r="E389" s="832" t="s">
        <v>2113</v>
      </c>
      <c r="F389" s="849"/>
      <c r="G389" s="849"/>
      <c r="H389" s="837">
        <v>0</v>
      </c>
      <c r="I389" s="849">
        <v>2</v>
      </c>
      <c r="J389" s="849">
        <v>1309.9000000000001</v>
      </c>
      <c r="K389" s="837">
        <v>1</v>
      </c>
      <c r="L389" s="849">
        <v>2</v>
      </c>
      <c r="M389" s="850">
        <v>1309.9000000000001</v>
      </c>
    </row>
    <row r="390" spans="1:13" ht="14.4" customHeight="1" x14ac:dyDescent="0.3">
      <c r="A390" s="831" t="s">
        <v>1946</v>
      </c>
      <c r="B390" s="832" t="s">
        <v>1654</v>
      </c>
      <c r="C390" s="832" t="s">
        <v>2742</v>
      </c>
      <c r="D390" s="832" t="s">
        <v>1656</v>
      </c>
      <c r="E390" s="832" t="s">
        <v>2743</v>
      </c>
      <c r="F390" s="849"/>
      <c r="G390" s="849"/>
      <c r="H390" s="837">
        <v>0</v>
      </c>
      <c r="I390" s="849">
        <v>1</v>
      </c>
      <c r="J390" s="849">
        <v>327.49</v>
      </c>
      <c r="K390" s="837">
        <v>1</v>
      </c>
      <c r="L390" s="849">
        <v>1</v>
      </c>
      <c r="M390" s="850">
        <v>327.49</v>
      </c>
    </row>
    <row r="391" spans="1:13" ht="14.4" customHeight="1" x14ac:dyDescent="0.3">
      <c r="A391" s="831" t="s">
        <v>1946</v>
      </c>
      <c r="B391" s="832" t="s">
        <v>3034</v>
      </c>
      <c r="C391" s="832" t="s">
        <v>2744</v>
      </c>
      <c r="D391" s="832" t="s">
        <v>2262</v>
      </c>
      <c r="E391" s="832" t="s">
        <v>2745</v>
      </c>
      <c r="F391" s="849"/>
      <c r="G391" s="849"/>
      <c r="H391" s="837">
        <v>0</v>
      </c>
      <c r="I391" s="849">
        <v>9</v>
      </c>
      <c r="J391" s="849">
        <v>3726.63</v>
      </c>
      <c r="K391" s="837">
        <v>1</v>
      </c>
      <c r="L391" s="849">
        <v>9</v>
      </c>
      <c r="M391" s="850">
        <v>3726.63</v>
      </c>
    </row>
    <row r="392" spans="1:13" ht="14.4" customHeight="1" x14ac:dyDescent="0.3">
      <c r="A392" s="831" t="s">
        <v>1947</v>
      </c>
      <c r="B392" s="832" t="s">
        <v>1535</v>
      </c>
      <c r="C392" s="832" t="s">
        <v>2090</v>
      </c>
      <c r="D392" s="832" t="s">
        <v>2091</v>
      </c>
      <c r="E392" s="832" t="s">
        <v>2092</v>
      </c>
      <c r="F392" s="849"/>
      <c r="G392" s="849"/>
      <c r="H392" s="837">
        <v>0</v>
      </c>
      <c r="I392" s="849">
        <v>1</v>
      </c>
      <c r="J392" s="849">
        <v>184.74</v>
      </c>
      <c r="K392" s="837">
        <v>1</v>
      </c>
      <c r="L392" s="849">
        <v>1</v>
      </c>
      <c r="M392" s="850">
        <v>184.74</v>
      </c>
    </row>
    <row r="393" spans="1:13" ht="14.4" customHeight="1" x14ac:dyDescent="0.3">
      <c r="A393" s="831" t="s">
        <v>1947</v>
      </c>
      <c r="B393" s="832" t="s">
        <v>1541</v>
      </c>
      <c r="C393" s="832" t="s">
        <v>2066</v>
      </c>
      <c r="D393" s="832" t="s">
        <v>808</v>
      </c>
      <c r="E393" s="832" t="s">
        <v>1551</v>
      </c>
      <c r="F393" s="849"/>
      <c r="G393" s="849"/>
      <c r="H393" s="837">
        <v>0</v>
      </c>
      <c r="I393" s="849">
        <v>15</v>
      </c>
      <c r="J393" s="849">
        <v>11044.95</v>
      </c>
      <c r="K393" s="837">
        <v>1</v>
      </c>
      <c r="L393" s="849">
        <v>15</v>
      </c>
      <c r="M393" s="850">
        <v>11044.95</v>
      </c>
    </row>
    <row r="394" spans="1:13" ht="14.4" customHeight="1" x14ac:dyDescent="0.3">
      <c r="A394" s="831" t="s">
        <v>1947</v>
      </c>
      <c r="B394" s="832" t="s">
        <v>1541</v>
      </c>
      <c r="C394" s="832" t="s">
        <v>2304</v>
      </c>
      <c r="D394" s="832" t="s">
        <v>814</v>
      </c>
      <c r="E394" s="832" t="s">
        <v>1839</v>
      </c>
      <c r="F394" s="849"/>
      <c r="G394" s="849"/>
      <c r="H394" s="837">
        <v>0</v>
      </c>
      <c r="I394" s="849">
        <v>2</v>
      </c>
      <c r="J394" s="849">
        <v>2771.24</v>
      </c>
      <c r="K394" s="837">
        <v>1</v>
      </c>
      <c r="L394" s="849">
        <v>2</v>
      </c>
      <c r="M394" s="850">
        <v>2771.24</v>
      </c>
    </row>
    <row r="395" spans="1:13" ht="14.4" customHeight="1" x14ac:dyDescent="0.3">
      <c r="A395" s="831" t="s">
        <v>1947</v>
      </c>
      <c r="B395" s="832" t="s">
        <v>1556</v>
      </c>
      <c r="C395" s="832" t="s">
        <v>1557</v>
      </c>
      <c r="D395" s="832" t="s">
        <v>1558</v>
      </c>
      <c r="E395" s="832" t="s">
        <v>1559</v>
      </c>
      <c r="F395" s="849"/>
      <c r="G395" s="849"/>
      <c r="H395" s="837">
        <v>0</v>
      </c>
      <c r="I395" s="849">
        <v>1</v>
      </c>
      <c r="J395" s="849">
        <v>93.43</v>
      </c>
      <c r="K395" s="837">
        <v>1</v>
      </c>
      <c r="L395" s="849">
        <v>1</v>
      </c>
      <c r="M395" s="850">
        <v>93.43</v>
      </c>
    </row>
    <row r="396" spans="1:13" ht="14.4" customHeight="1" x14ac:dyDescent="0.3">
      <c r="A396" s="831" t="s">
        <v>1947</v>
      </c>
      <c r="B396" s="832" t="s">
        <v>1568</v>
      </c>
      <c r="C396" s="832" t="s">
        <v>1573</v>
      </c>
      <c r="D396" s="832" t="s">
        <v>721</v>
      </c>
      <c r="E396" s="832" t="s">
        <v>1574</v>
      </c>
      <c r="F396" s="849"/>
      <c r="G396" s="849"/>
      <c r="H396" s="837">
        <v>0</v>
      </c>
      <c r="I396" s="849">
        <v>2</v>
      </c>
      <c r="J396" s="849">
        <v>320.06</v>
      </c>
      <c r="K396" s="837">
        <v>1</v>
      </c>
      <c r="L396" s="849">
        <v>2</v>
      </c>
      <c r="M396" s="850">
        <v>320.06</v>
      </c>
    </row>
    <row r="397" spans="1:13" ht="14.4" customHeight="1" x14ac:dyDescent="0.3">
      <c r="A397" s="831" t="s">
        <v>1947</v>
      </c>
      <c r="B397" s="832" t="s">
        <v>1580</v>
      </c>
      <c r="C397" s="832" t="s">
        <v>2072</v>
      </c>
      <c r="D397" s="832" t="s">
        <v>818</v>
      </c>
      <c r="E397" s="832" t="s">
        <v>1845</v>
      </c>
      <c r="F397" s="849"/>
      <c r="G397" s="849"/>
      <c r="H397" s="837">
        <v>0</v>
      </c>
      <c r="I397" s="849">
        <v>1</v>
      </c>
      <c r="J397" s="849">
        <v>42.51</v>
      </c>
      <c r="K397" s="837">
        <v>1</v>
      </c>
      <c r="L397" s="849">
        <v>1</v>
      </c>
      <c r="M397" s="850">
        <v>42.51</v>
      </c>
    </row>
    <row r="398" spans="1:13" ht="14.4" customHeight="1" x14ac:dyDescent="0.3">
      <c r="A398" s="831" t="s">
        <v>1947</v>
      </c>
      <c r="B398" s="832" t="s">
        <v>1612</v>
      </c>
      <c r="C398" s="832" t="s">
        <v>1615</v>
      </c>
      <c r="D398" s="832" t="s">
        <v>680</v>
      </c>
      <c r="E398" s="832" t="s">
        <v>681</v>
      </c>
      <c r="F398" s="849"/>
      <c r="G398" s="849"/>
      <c r="H398" s="837">
        <v>0</v>
      </c>
      <c r="I398" s="849">
        <v>2</v>
      </c>
      <c r="J398" s="849">
        <v>140.46</v>
      </c>
      <c r="K398" s="837">
        <v>1</v>
      </c>
      <c r="L398" s="849">
        <v>2</v>
      </c>
      <c r="M398" s="850">
        <v>140.46</v>
      </c>
    </row>
    <row r="399" spans="1:13" ht="14.4" customHeight="1" x14ac:dyDescent="0.3">
      <c r="A399" s="831" t="s">
        <v>1947</v>
      </c>
      <c r="B399" s="832" t="s">
        <v>1612</v>
      </c>
      <c r="C399" s="832" t="s">
        <v>2068</v>
      </c>
      <c r="D399" s="832" t="s">
        <v>680</v>
      </c>
      <c r="E399" s="832" t="s">
        <v>2069</v>
      </c>
      <c r="F399" s="849"/>
      <c r="G399" s="849"/>
      <c r="H399" s="837">
        <v>0</v>
      </c>
      <c r="I399" s="849">
        <v>1</v>
      </c>
      <c r="J399" s="849">
        <v>17.559999999999999</v>
      </c>
      <c r="K399" s="837">
        <v>1</v>
      </c>
      <c r="L399" s="849">
        <v>1</v>
      </c>
      <c r="M399" s="850">
        <v>17.559999999999999</v>
      </c>
    </row>
    <row r="400" spans="1:13" ht="14.4" customHeight="1" x14ac:dyDescent="0.3">
      <c r="A400" s="831" t="s">
        <v>1947</v>
      </c>
      <c r="B400" s="832" t="s">
        <v>1639</v>
      </c>
      <c r="C400" s="832" t="s">
        <v>1643</v>
      </c>
      <c r="D400" s="832" t="s">
        <v>1641</v>
      </c>
      <c r="E400" s="832" t="s">
        <v>1644</v>
      </c>
      <c r="F400" s="849"/>
      <c r="G400" s="849"/>
      <c r="H400" s="837">
        <v>0</v>
      </c>
      <c r="I400" s="849">
        <v>1</v>
      </c>
      <c r="J400" s="849">
        <v>15.9</v>
      </c>
      <c r="K400" s="837">
        <v>1</v>
      </c>
      <c r="L400" s="849">
        <v>1</v>
      </c>
      <c r="M400" s="850">
        <v>15.9</v>
      </c>
    </row>
    <row r="401" spans="1:13" ht="14.4" customHeight="1" x14ac:dyDescent="0.3">
      <c r="A401" s="831" t="s">
        <v>1947</v>
      </c>
      <c r="B401" s="832" t="s">
        <v>1671</v>
      </c>
      <c r="C401" s="832" t="s">
        <v>1672</v>
      </c>
      <c r="D401" s="832" t="s">
        <v>1673</v>
      </c>
      <c r="E401" s="832" t="s">
        <v>1674</v>
      </c>
      <c r="F401" s="849"/>
      <c r="G401" s="849"/>
      <c r="H401" s="837">
        <v>0</v>
      </c>
      <c r="I401" s="849">
        <v>2</v>
      </c>
      <c r="J401" s="849">
        <v>207.44</v>
      </c>
      <c r="K401" s="837">
        <v>1</v>
      </c>
      <c r="L401" s="849">
        <v>2</v>
      </c>
      <c r="M401" s="850">
        <v>207.44</v>
      </c>
    </row>
    <row r="402" spans="1:13" ht="14.4" customHeight="1" x14ac:dyDescent="0.3">
      <c r="A402" s="831" t="s">
        <v>1947</v>
      </c>
      <c r="B402" s="832" t="s">
        <v>1675</v>
      </c>
      <c r="C402" s="832" t="s">
        <v>1676</v>
      </c>
      <c r="D402" s="832" t="s">
        <v>1677</v>
      </c>
      <c r="E402" s="832" t="s">
        <v>1678</v>
      </c>
      <c r="F402" s="849"/>
      <c r="G402" s="849"/>
      <c r="H402" s="837">
        <v>0</v>
      </c>
      <c r="I402" s="849">
        <v>4</v>
      </c>
      <c r="J402" s="849">
        <v>1114.52</v>
      </c>
      <c r="K402" s="837">
        <v>1</v>
      </c>
      <c r="L402" s="849">
        <v>4</v>
      </c>
      <c r="M402" s="850">
        <v>1114.52</v>
      </c>
    </row>
    <row r="403" spans="1:13" ht="14.4" customHeight="1" x14ac:dyDescent="0.3">
      <c r="A403" s="831" t="s">
        <v>1947</v>
      </c>
      <c r="B403" s="832" t="s">
        <v>1706</v>
      </c>
      <c r="C403" s="832" t="s">
        <v>1709</v>
      </c>
      <c r="D403" s="832" t="s">
        <v>1089</v>
      </c>
      <c r="E403" s="832" t="s">
        <v>1710</v>
      </c>
      <c r="F403" s="849"/>
      <c r="G403" s="849"/>
      <c r="H403" s="837">
        <v>0</v>
      </c>
      <c r="I403" s="849">
        <v>1</v>
      </c>
      <c r="J403" s="849">
        <v>154.36000000000001</v>
      </c>
      <c r="K403" s="837">
        <v>1</v>
      </c>
      <c r="L403" s="849">
        <v>1</v>
      </c>
      <c r="M403" s="850">
        <v>154.36000000000001</v>
      </c>
    </row>
    <row r="404" spans="1:13" ht="14.4" customHeight="1" x14ac:dyDescent="0.3">
      <c r="A404" s="831" t="s">
        <v>1948</v>
      </c>
      <c r="B404" s="832" t="s">
        <v>1535</v>
      </c>
      <c r="C404" s="832" t="s">
        <v>2090</v>
      </c>
      <c r="D404" s="832" t="s">
        <v>2091</v>
      </c>
      <c r="E404" s="832" t="s">
        <v>2092</v>
      </c>
      <c r="F404" s="849"/>
      <c r="G404" s="849"/>
      <c r="H404" s="837">
        <v>0</v>
      </c>
      <c r="I404" s="849">
        <v>1</v>
      </c>
      <c r="J404" s="849">
        <v>184.74</v>
      </c>
      <c r="K404" s="837">
        <v>1</v>
      </c>
      <c r="L404" s="849">
        <v>1</v>
      </c>
      <c r="M404" s="850">
        <v>184.74</v>
      </c>
    </row>
    <row r="405" spans="1:13" ht="14.4" customHeight="1" x14ac:dyDescent="0.3">
      <c r="A405" s="831" t="s">
        <v>1948</v>
      </c>
      <c r="B405" s="832" t="s">
        <v>1535</v>
      </c>
      <c r="C405" s="832" t="s">
        <v>1536</v>
      </c>
      <c r="D405" s="832" t="s">
        <v>1537</v>
      </c>
      <c r="E405" s="832" t="s">
        <v>1538</v>
      </c>
      <c r="F405" s="849"/>
      <c r="G405" s="849"/>
      <c r="H405" s="837">
        <v>0</v>
      </c>
      <c r="I405" s="849">
        <v>1</v>
      </c>
      <c r="J405" s="849">
        <v>120.61</v>
      </c>
      <c r="K405" s="837">
        <v>1</v>
      </c>
      <c r="L405" s="849">
        <v>1</v>
      </c>
      <c r="M405" s="850">
        <v>120.61</v>
      </c>
    </row>
    <row r="406" spans="1:13" ht="14.4" customHeight="1" x14ac:dyDescent="0.3">
      <c r="A406" s="831" t="s">
        <v>1948</v>
      </c>
      <c r="B406" s="832" t="s">
        <v>1541</v>
      </c>
      <c r="C406" s="832" t="s">
        <v>2080</v>
      </c>
      <c r="D406" s="832" t="s">
        <v>808</v>
      </c>
      <c r="E406" s="832" t="s">
        <v>1547</v>
      </c>
      <c r="F406" s="849"/>
      <c r="G406" s="849"/>
      <c r="H406" s="837">
        <v>0</v>
      </c>
      <c r="I406" s="849">
        <v>1</v>
      </c>
      <c r="J406" s="849">
        <v>923.74</v>
      </c>
      <c r="K406" s="837">
        <v>1</v>
      </c>
      <c r="L406" s="849">
        <v>1</v>
      </c>
      <c r="M406" s="850">
        <v>923.74</v>
      </c>
    </row>
    <row r="407" spans="1:13" ht="14.4" customHeight="1" x14ac:dyDescent="0.3">
      <c r="A407" s="831" t="s">
        <v>1948</v>
      </c>
      <c r="B407" s="832" t="s">
        <v>1541</v>
      </c>
      <c r="C407" s="832" t="s">
        <v>2081</v>
      </c>
      <c r="D407" s="832" t="s">
        <v>814</v>
      </c>
      <c r="E407" s="832" t="s">
        <v>1543</v>
      </c>
      <c r="F407" s="849"/>
      <c r="G407" s="849"/>
      <c r="H407" s="837">
        <v>0</v>
      </c>
      <c r="I407" s="849">
        <v>1</v>
      </c>
      <c r="J407" s="849">
        <v>1847.49</v>
      </c>
      <c r="K407" s="837">
        <v>1</v>
      </c>
      <c r="L407" s="849">
        <v>1</v>
      </c>
      <c r="M407" s="850">
        <v>1847.49</v>
      </c>
    </row>
    <row r="408" spans="1:13" ht="14.4" customHeight="1" x14ac:dyDescent="0.3">
      <c r="A408" s="831" t="s">
        <v>1948</v>
      </c>
      <c r="B408" s="832" t="s">
        <v>1556</v>
      </c>
      <c r="C408" s="832" t="s">
        <v>1557</v>
      </c>
      <c r="D408" s="832" t="s">
        <v>1558</v>
      </c>
      <c r="E408" s="832" t="s">
        <v>1559</v>
      </c>
      <c r="F408" s="849"/>
      <c r="G408" s="849"/>
      <c r="H408" s="837">
        <v>0</v>
      </c>
      <c r="I408" s="849">
        <v>5</v>
      </c>
      <c r="J408" s="849">
        <v>467.15000000000003</v>
      </c>
      <c r="K408" s="837">
        <v>1</v>
      </c>
      <c r="L408" s="849">
        <v>5</v>
      </c>
      <c r="M408" s="850">
        <v>467.15000000000003</v>
      </c>
    </row>
    <row r="409" spans="1:13" ht="14.4" customHeight="1" x14ac:dyDescent="0.3">
      <c r="A409" s="831" t="s">
        <v>1948</v>
      </c>
      <c r="B409" s="832" t="s">
        <v>1568</v>
      </c>
      <c r="C409" s="832" t="s">
        <v>1571</v>
      </c>
      <c r="D409" s="832" t="s">
        <v>721</v>
      </c>
      <c r="E409" s="832" t="s">
        <v>1572</v>
      </c>
      <c r="F409" s="849"/>
      <c r="G409" s="849"/>
      <c r="H409" s="837">
        <v>0</v>
      </c>
      <c r="I409" s="849">
        <v>3</v>
      </c>
      <c r="J409" s="849">
        <v>224.01</v>
      </c>
      <c r="K409" s="837">
        <v>1</v>
      </c>
      <c r="L409" s="849">
        <v>3</v>
      </c>
      <c r="M409" s="850">
        <v>224.01</v>
      </c>
    </row>
    <row r="410" spans="1:13" ht="14.4" customHeight="1" x14ac:dyDescent="0.3">
      <c r="A410" s="831" t="s">
        <v>1948</v>
      </c>
      <c r="B410" s="832" t="s">
        <v>1580</v>
      </c>
      <c r="C410" s="832" t="s">
        <v>2072</v>
      </c>
      <c r="D410" s="832" t="s">
        <v>818</v>
      </c>
      <c r="E410" s="832" t="s">
        <v>1845</v>
      </c>
      <c r="F410" s="849"/>
      <c r="G410" s="849"/>
      <c r="H410" s="837">
        <v>0</v>
      </c>
      <c r="I410" s="849">
        <v>4</v>
      </c>
      <c r="J410" s="849">
        <v>170.04</v>
      </c>
      <c r="K410" s="837">
        <v>1</v>
      </c>
      <c r="L410" s="849">
        <v>4</v>
      </c>
      <c r="M410" s="850">
        <v>170.04</v>
      </c>
    </row>
    <row r="411" spans="1:13" ht="14.4" customHeight="1" x14ac:dyDescent="0.3">
      <c r="A411" s="831" t="s">
        <v>1948</v>
      </c>
      <c r="B411" s="832" t="s">
        <v>1580</v>
      </c>
      <c r="C411" s="832" t="s">
        <v>1844</v>
      </c>
      <c r="D411" s="832" t="s">
        <v>1240</v>
      </c>
      <c r="E411" s="832" t="s">
        <v>1845</v>
      </c>
      <c r="F411" s="849">
        <v>1</v>
      </c>
      <c r="G411" s="849">
        <v>42.51</v>
      </c>
      <c r="H411" s="837">
        <v>1</v>
      </c>
      <c r="I411" s="849"/>
      <c r="J411" s="849"/>
      <c r="K411" s="837">
        <v>0</v>
      </c>
      <c r="L411" s="849">
        <v>1</v>
      </c>
      <c r="M411" s="850">
        <v>42.51</v>
      </c>
    </row>
    <row r="412" spans="1:13" ht="14.4" customHeight="1" x14ac:dyDescent="0.3">
      <c r="A412" s="831" t="s">
        <v>1948</v>
      </c>
      <c r="B412" s="832" t="s">
        <v>1593</v>
      </c>
      <c r="C412" s="832" t="s">
        <v>1604</v>
      </c>
      <c r="D412" s="832" t="s">
        <v>1597</v>
      </c>
      <c r="E412" s="832" t="s">
        <v>1605</v>
      </c>
      <c r="F412" s="849"/>
      <c r="G412" s="849"/>
      <c r="H412" s="837">
        <v>0</v>
      </c>
      <c r="I412" s="849">
        <v>1</v>
      </c>
      <c r="J412" s="849">
        <v>17.559999999999999</v>
      </c>
      <c r="K412" s="837">
        <v>1</v>
      </c>
      <c r="L412" s="849">
        <v>1</v>
      </c>
      <c r="M412" s="850">
        <v>17.559999999999999</v>
      </c>
    </row>
    <row r="413" spans="1:13" ht="14.4" customHeight="1" x14ac:dyDescent="0.3">
      <c r="A413" s="831" t="s">
        <v>1948</v>
      </c>
      <c r="B413" s="832" t="s">
        <v>1612</v>
      </c>
      <c r="C413" s="832" t="s">
        <v>1848</v>
      </c>
      <c r="D413" s="832" t="s">
        <v>680</v>
      </c>
      <c r="E413" s="832" t="s">
        <v>1849</v>
      </c>
      <c r="F413" s="849"/>
      <c r="G413" s="849"/>
      <c r="H413" s="837">
        <v>0</v>
      </c>
      <c r="I413" s="849">
        <v>3</v>
      </c>
      <c r="J413" s="849">
        <v>105.33</v>
      </c>
      <c r="K413" s="837">
        <v>1</v>
      </c>
      <c r="L413" s="849">
        <v>3</v>
      </c>
      <c r="M413" s="850">
        <v>105.33</v>
      </c>
    </row>
    <row r="414" spans="1:13" ht="14.4" customHeight="1" x14ac:dyDescent="0.3">
      <c r="A414" s="831" t="s">
        <v>1948</v>
      </c>
      <c r="B414" s="832" t="s">
        <v>1612</v>
      </c>
      <c r="C414" s="832" t="s">
        <v>2000</v>
      </c>
      <c r="D414" s="832" t="s">
        <v>1958</v>
      </c>
      <c r="E414" s="832" t="s">
        <v>1849</v>
      </c>
      <c r="F414" s="849">
        <v>1</v>
      </c>
      <c r="G414" s="849">
        <v>35.11</v>
      </c>
      <c r="H414" s="837">
        <v>1</v>
      </c>
      <c r="I414" s="849"/>
      <c r="J414" s="849"/>
      <c r="K414" s="837">
        <v>0</v>
      </c>
      <c r="L414" s="849">
        <v>1</v>
      </c>
      <c r="M414" s="850">
        <v>35.11</v>
      </c>
    </row>
    <row r="415" spans="1:13" ht="14.4" customHeight="1" x14ac:dyDescent="0.3">
      <c r="A415" s="831" t="s">
        <v>1948</v>
      </c>
      <c r="B415" s="832" t="s">
        <v>1612</v>
      </c>
      <c r="C415" s="832" t="s">
        <v>1960</v>
      </c>
      <c r="D415" s="832" t="s">
        <v>1961</v>
      </c>
      <c r="E415" s="832" t="s">
        <v>681</v>
      </c>
      <c r="F415" s="849">
        <v>1</v>
      </c>
      <c r="G415" s="849">
        <v>70.23</v>
      </c>
      <c r="H415" s="837">
        <v>1</v>
      </c>
      <c r="I415" s="849"/>
      <c r="J415" s="849"/>
      <c r="K415" s="837">
        <v>0</v>
      </c>
      <c r="L415" s="849">
        <v>1</v>
      </c>
      <c r="M415" s="850">
        <v>70.23</v>
      </c>
    </row>
    <row r="416" spans="1:13" ht="14.4" customHeight="1" x14ac:dyDescent="0.3">
      <c r="A416" s="831" t="s">
        <v>1948</v>
      </c>
      <c r="B416" s="832" t="s">
        <v>1612</v>
      </c>
      <c r="C416" s="832" t="s">
        <v>2068</v>
      </c>
      <c r="D416" s="832" t="s">
        <v>680</v>
      </c>
      <c r="E416" s="832" t="s">
        <v>2069</v>
      </c>
      <c r="F416" s="849"/>
      <c r="G416" s="849"/>
      <c r="H416" s="837">
        <v>0</v>
      </c>
      <c r="I416" s="849">
        <v>2</v>
      </c>
      <c r="J416" s="849">
        <v>35.119999999999997</v>
      </c>
      <c r="K416" s="837">
        <v>1</v>
      </c>
      <c r="L416" s="849">
        <v>2</v>
      </c>
      <c r="M416" s="850">
        <v>35.119999999999997</v>
      </c>
    </row>
    <row r="417" spans="1:13" ht="14.4" customHeight="1" x14ac:dyDescent="0.3">
      <c r="A417" s="831" t="s">
        <v>1948</v>
      </c>
      <c r="B417" s="832" t="s">
        <v>3024</v>
      </c>
      <c r="C417" s="832" t="s">
        <v>2082</v>
      </c>
      <c r="D417" s="832" t="s">
        <v>2083</v>
      </c>
      <c r="E417" s="832" t="s">
        <v>1970</v>
      </c>
      <c r="F417" s="849"/>
      <c r="G417" s="849"/>
      <c r="H417" s="837">
        <v>0</v>
      </c>
      <c r="I417" s="849">
        <v>1</v>
      </c>
      <c r="J417" s="849">
        <v>32.76</v>
      </c>
      <c r="K417" s="837">
        <v>1</v>
      </c>
      <c r="L417" s="849">
        <v>1</v>
      </c>
      <c r="M417" s="850">
        <v>32.76</v>
      </c>
    </row>
    <row r="418" spans="1:13" ht="14.4" customHeight="1" x14ac:dyDescent="0.3">
      <c r="A418" s="831" t="s">
        <v>1948</v>
      </c>
      <c r="B418" s="832" t="s">
        <v>1634</v>
      </c>
      <c r="C418" s="832" t="s">
        <v>1852</v>
      </c>
      <c r="D418" s="832" t="s">
        <v>952</v>
      </c>
      <c r="E418" s="832" t="s">
        <v>1849</v>
      </c>
      <c r="F418" s="849"/>
      <c r="G418" s="849"/>
      <c r="H418" s="837">
        <v>0</v>
      </c>
      <c r="I418" s="849">
        <v>2</v>
      </c>
      <c r="J418" s="849">
        <v>95.4</v>
      </c>
      <c r="K418" s="837">
        <v>1</v>
      </c>
      <c r="L418" s="849">
        <v>2</v>
      </c>
      <c r="M418" s="850">
        <v>95.4</v>
      </c>
    </row>
    <row r="419" spans="1:13" ht="14.4" customHeight="1" x14ac:dyDescent="0.3">
      <c r="A419" s="831" t="s">
        <v>1948</v>
      </c>
      <c r="B419" s="832" t="s">
        <v>1639</v>
      </c>
      <c r="C419" s="832" t="s">
        <v>1643</v>
      </c>
      <c r="D419" s="832" t="s">
        <v>1641</v>
      </c>
      <c r="E419" s="832" t="s">
        <v>1644</v>
      </c>
      <c r="F419" s="849"/>
      <c r="G419" s="849"/>
      <c r="H419" s="837">
        <v>0</v>
      </c>
      <c r="I419" s="849">
        <v>1</v>
      </c>
      <c r="J419" s="849">
        <v>15.9</v>
      </c>
      <c r="K419" s="837">
        <v>1</v>
      </c>
      <c r="L419" s="849">
        <v>1</v>
      </c>
      <c r="M419" s="850">
        <v>15.9</v>
      </c>
    </row>
    <row r="420" spans="1:13" ht="14.4" customHeight="1" x14ac:dyDescent="0.3">
      <c r="A420" s="831" t="s">
        <v>1948</v>
      </c>
      <c r="B420" s="832" t="s">
        <v>1646</v>
      </c>
      <c r="C420" s="832" t="s">
        <v>1853</v>
      </c>
      <c r="D420" s="832" t="s">
        <v>1648</v>
      </c>
      <c r="E420" s="832" t="s">
        <v>1854</v>
      </c>
      <c r="F420" s="849"/>
      <c r="G420" s="849"/>
      <c r="H420" s="837">
        <v>0</v>
      </c>
      <c r="I420" s="849">
        <v>2</v>
      </c>
      <c r="J420" s="849">
        <v>145.76</v>
      </c>
      <c r="K420" s="837">
        <v>1</v>
      </c>
      <c r="L420" s="849">
        <v>2</v>
      </c>
      <c r="M420" s="850">
        <v>145.76</v>
      </c>
    </row>
    <row r="421" spans="1:13" ht="14.4" customHeight="1" x14ac:dyDescent="0.3">
      <c r="A421" s="831" t="s">
        <v>1948</v>
      </c>
      <c r="B421" s="832" t="s">
        <v>1667</v>
      </c>
      <c r="C421" s="832" t="s">
        <v>1668</v>
      </c>
      <c r="D421" s="832" t="s">
        <v>1669</v>
      </c>
      <c r="E421" s="832" t="s">
        <v>1670</v>
      </c>
      <c r="F421" s="849"/>
      <c r="G421" s="849"/>
      <c r="H421" s="837">
        <v>0</v>
      </c>
      <c r="I421" s="849">
        <v>1</v>
      </c>
      <c r="J421" s="849">
        <v>79.11</v>
      </c>
      <c r="K421" s="837">
        <v>1</v>
      </c>
      <c r="L421" s="849">
        <v>1</v>
      </c>
      <c r="M421" s="850">
        <v>79.11</v>
      </c>
    </row>
    <row r="422" spans="1:13" ht="14.4" customHeight="1" x14ac:dyDescent="0.3">
      <c r="A422" s="831" t="s">
        <v>1948</v>
      </c>
      <c r="B422" s="832" t="s">
        <v>1675</v>
      </c>
      <c r="C422" s="832" t="s">
        <v>1676</v>
      </c>
      <c r="D422" s="832" t="s">
        <v>1677</v>
      </c>
      <c r="E422" s="832" t="s">
        <v>1678</v>
      </c>
      <c r="F422" s="849"/>
      <c r="G422" s="849"/>
      <c r="H422" s="837">
        <v>0</v>
      </c>
      <c r="I422" s="849">
        <v>7</v>
      </c>
      <c r="J422" s="849">
        <v>1950.4100000000003</v>
      </c>
      <c r="K422" s="837">
        <v>1</v>
      </c>
      <c r="L422" s="849">
        <v>7</v>
      </c>
      <c r="M422" s="850">
        <v>1950.4100000000003</v>
      </c>
    </row>
    <row r="423" spans="1:13" ht="14.4" customHeight="1" x14ac:dyDescent="0.3">
      <c r="A423" s="831" t="s">
        <v>1949</v>
      </c>
      <c r="B423" s="832" t="s">
        <v>1535</v>
      </c>
      <c r="C423" s="832" t="s">
        <v>1536</v>
      </c>
      <c r="D423" s="832" t="s">
        <v>1537</v>
      </c>
      <c r="E423" s="832" t="s">
        <v>1538</v>
      </c>
      <c r="F423" s="849"/>
      <c r="G423" s="849"/>
      <c r="H423" s="837">
        <v>0</v>
      </c>
      <c r="I423" s="849">
        <v>1</v>
      </c>
      <c r="J423" s="849">
        <v>120.61</v>
      </c>
      <c r="K423" s="837">
        <v>1</v>
      </c>
      <c r="L423" s="849">
        <v>1</v>
      </c>
      <c r="M423" s="850">
        <v>120.61</v>
      </c>
    </row>
    <row r="424" spans="1:13" ht="14.4" customHeight="1" x14ac:dyDescent="0.3">
      <c r="A424" s="831" t="s">
        <v>1949</v>
      </c>
      <c r="B424" s="832" t="s">
        <v>1568</v>
      </c>
      <c r="C424" s="832" t="s">
        <v>1571</v>
      </c>
      <c r="D424" s="832" t="s">
        <v>721</v>
      </c>
      <c r="E424" s="832" t="s">
        <v>1572</v>
      </c>
      <c r="F424" s="849"/>
      <c r="G424" s="849"/>
      <c r="H424" s="837">
        <v>0</v>
      </c>
      <c r="I424" s="849">
        <v>1</v>
      </c>
      <c r="J424" s="849">
        <v>72</v>
      </c>
      <c r="K424" s="837">
        <v>1</v>
      </c>
      <c r="L424" s="849">
        <v>1</v>
      </c>
      <c r="M424" s="850">
        <v>72</v>
      </c>
    </row>
    <row r="425" spans="1:13" ht="14.4" customHeight="1" x14ac:dyDescent="0.3">
      <c r="A425" s="831" t="s">
        <v>1949</v>
      </c>
      <c r="B425" s="832" t="s">
        <v>1612</v>
      </c>
      <c r="C425" s="832" t="s">
        <v>2096</v>
      </c>
      <c r="D425" s="832" t="s">
        <v>2097</v>
      </c>
      <c r="E425" s="832" t="s">
        <v>1849</v>
      </c>
      <c r="F425" s="849">
        <v>1</v>
      </c>
      <c r="G425" s="849">
        <v>35.11</v>
      </c>
      <c r="H425" s="837">
        <v>1</v>
      </c>
      <c r="I425" s="849"/>
      <c r="J425" s="849"/>
      <c r="K425" s="837">
        <v>0</v>
      </c>
      <c r="L425" s="849">
        <v>1</v>
      </c>
      <c r="M425" s="850">
        <v>35.11</v>
      </c>
    </row>
    <row r="426" spans="1:13" ht="14.4" customHeight="1" x14ac:dyDescent="0.3">
      <c r="A426" s="831" t="s">
        <v>1950</v>
      </c>
      <c r="B426" s="832" t="s">
        <v>1535</v>
      </c>
      <c r="C426" s="832" t="s">
        <v>1539</v>
      </c>
      <c r="D426" s="832" t="s">
        <v>1537</v>
      </c>
      <c r="E426" s="832" t="s">
        <v>1540</v>
      </c>
      <c r="F426" s="849">
        <v>6</v>
      </c>
      <c r="G426" s="849">
        <v>1108.44</v>
      </c>
      <c r="H426" s="837">
        <v>1</v>
      </c>
      <c r="I426" s="849"/>
      <c r="J426" s="849"/>
      <c r="K426" s="837">
        <v>0</v>
      </c>
      <c r="L426" s="849">
        <v>6</v>
      </c>
      <c r="M426" s="850">
        <v>1108.44</v>
      </c>
    </row>
    <row r="427" spans="1:13" ht="14.4" customHeight="1" x14ac:dyDescent="0.3">
      <c r="A427" s="831" t="s">
        <v>1950</v>
      </c>
      <c r="B427" s="832" t="s">
        <v>1541</v>
      </c>
      <c r="C427" s="832" t="s">
        <v>1550</v>
      </c>
      <c r="D427" s="832" t="s">
        <v>808</v>
      </c>
      <c r="E427" s="832" t="s">
        <v>1551</v>
      </c>
      <c r="F427" s="849"/>
      <c r="G427" s="849"/>
      <c r="H427" s="837">
        <v>0</v>
      </c>
      <c r="I427" s="849">
        <v>1</v>
      </c>
      <c r="J427" s="849">
        <v>736.33</v>
      </c>
      <c r="K427" s="837">
        <v>1</v>
      </c>
      <c r="L427" s="849">
        <v>1</v>
      </c>
      <c r="M427" s="850">
        <v>736.33</v>
      </c>
    </row>
    <row r="428" spans="1:13" ht="14.4" customHeight="1" x14ac:dyDescent="0.3">
      <c r="A428" s="831" t="s">
        <v>1950</v>
      </c>
      <c r="B428" s="832" t="s">
        <v>1556</v>
      </c>
      <c r="C428" s="832" t="s">
        <v>1557</v>
      </c>
      <c r="D428" s="832" t="s">
        <v>1558</v>
      </c>
      <c r="E428" s="832" t="s">
        <v>1559</v>
      </c>
      <c r="F428" s="849"/>
      <c r="G428" s="849"/>
      <c r="H428" s="837">
        <v>0</v>
      </c>
      <c r="I428" s="849">
        <v>4</v>
      </c>
      <c r="J428" s="849">
        <v>373.72</v>
      </c>
      <c r="K428" s="837">
        <v>1</v>
      </c>
      <c r="L428" s="849">
        <v>4</v>
      </c>
      <c r="M428" s="850">
        <v>373.72</v>
      </c>
    </row>
    <row r="429" spans="1:13" ht="14.4" customHeight="1" x14ac:dyDescent="0.3">
      <c r="A429" s="831" t="s">
        <v>1950</v>
      </c>
      <c r="B429" s="832" t="s">
        <v>1568</v>
      </c>
      <c r="C429" s="832" t="s">
        <v>1571</v>
      </c>
      <c r="D429" s="832" t="s">
        <v>721</v>
      </c>
      <c r="E429" s="832" t="s">
        <v>1572</v>
      </c>
      <c r="F429" s="849"/>
      <c r="G429" s="849"/>
      <c r="H429" s="837">
        <v>0</v>
      </c>
      <c r="I429" s="849">
        <v>5</v>
      </c>
      <c r="J429" s="849">
        <v>360</v>
      </c>
      <c r="K429" s="837">
        <v>1</v>
      </c>
      <c r="L429" s="849">
        <v>5</v>
      </c>
      <c r="M429" s="850">
        <v>360</v>
      </c>
    </row>
    <row r="430" spans="1:13" ht="14.4" customHeight="1" x14ac:dyDescent="0.3">
      <c r="A430" s="831" t="s">
        <v>1950</v>
      </c>
      <c r="B430" s="832" t="s">
        <v>1568</v>
      </c>
      <c r="C430" s="832" t="s">
        <v>2331</v>
      </c>
      <c r="D430" s="832" t="s">
        <v>2332</v>
      </c>
      <c r="E430" s="832" t="s">
        <v>2333</v>
      </c>
      <c r="F430" s="849">
        <v>1</v>
      </c>
      <c r="G430" s="849">
        <v>120</v>
      </c>
      <c r="H430" s="837">
        <v>1</v>
      </c>
      <c r="I430" s="849"/>
      <c r="J430" s="849"/>
      <c r="K430" s="837">
        <v>0</v>
      </c>
      <c r="L430" s="849">
        <v>1</v>
      </c>
      <c r="M430" s="850">
        <v>120</v>
      </c>
    </row>
    <row r="431" spans="1:13" ht="14.4" customHeight="1" x14ac:dyDescent="0.3">
      <c r="A431" s="831" t="s">
        <v>1950</v>
      </c>
      <c r="B431" s="832" t="s">
        <v>1593</v>
      </c>
      <c r="C431" s="832" t="s">
        <v>1846</v>
      </c>
      <c r="D431" s="832" t="s">
        <v>1597</v>
      </c>
      <c r="E431" s="832" t="s">
        <v>1847</v>
      </c>
      <c r="F431" s="849"/>
      <c r="G431" s="849"/>
      <c r="H431" s="837">
        <v>0</v>
      </c>
      <c r="I431" s="849">
        <v>1</v>
      </c>
      <c r="J431" s="849">
        <v>10.65</v>
      </c>
      <c r="K431" s="837">
        <v>1</v>
      </c>
      <c r="L431" s="849">
        <v>1</v>
      </c>
      <c r="M431" s="850">
        <v>10.65</v>
      </c>
    </row>
    <row r="432" spans="1:13" ht="14.4" customHeight="1" x14ac:dyDescent="0.3">
      <c r="A432" s="831" t="s">
        <v>1950</v>
      </c>
      <c r="B432" s="832" t="s">
        <v>1593</v>
      </c>
      <c r="C432" s="832" t="s">
        <v>2804</v>
      </c>
      <c r="D432" s="832" t="s">
        <v>1602</v>
      </c>
      <c r="E432" s="832" t="s">
        <v>2805</v>
      </c>
      <c r="F432" s="849"/>
      <c r="G432" s="849"/>
      <c r="H432" s="837">
        <v>0</v>
      </c>
      <c r="I432" s="849">
        <v>1</v>
      </c>
      <c r="J432" s="849">
        <v>70.23</v>
      </c>
      <c r="K432" s="837">
        <v>1</v>
      </c>
      <c r="L432" s="849">
        <v>1</v>
      </c>
      <c r="M432" s="850">
        <v>70.23</v>
      </c>
    </row>
    <row r="433" spans="1:13" ht="14.4" customHeight="1" x14ac:dyDescent="0.3">
      <c r="A433" s="831" t="s">
        <v>1950</v>
      </c>
      <c r="B433" s="832" t="s">
        <v>1612</v>
      </c>
      <c r="C433" s="832" t="s">
        <v>1848</v>
      </c>
      <c r="D433" s="832" t="s">
        <v>680</v>
      </c>
      <c r="E433" s="832" t="s">
        <v>1849</v>
      </c>
      <c r="F433" s="849"/>
      <c r="G433" s="849"/>
      <c r="H433" s="837">
        <v>0</v>
      </c>
      <c r="I433" s="849">
        <v>1</v>
      </c>
      <c r="J433" s="849">
        <v>35.11</v>
      </c>
      <c r="K433" s="837">
        <v>1</v>
      </c>
      <c r="L433" s="849">
        <v>1</v>
      </c>
      <c r="M433" s="850">
        <v>35.11</v>
      </c>
    </row>
    <row r="434" spans="1:13" ht="14.4" customHeight="1" x14ac:dyDescent="0.3">
      <c r="A434" s="831" t="s">
        <v>1950</v>
      </c>
      <c r="B434" s="832" t="s">
        <v>1612</v>
      </c>
      <c r="C434" s="832" t="s">
        <v>2000</v>
      </c>
      <c r="D434" s="832" t="s">
        <v>1958</v>
      </c>
      <c r="E434" s="832" t="s">
        <v>1849</v>
      </c>
      <c r="F434" s="849">
        <v>3</v>
      </c>
      <c r="G434" s="849">
        <v>105.33</v>
      </c>
      <c r="H434" s="837">
        <v>1</v>
      </c>
      <c r="I434" s="849"/>
      <c r="J434" s="849"/>
      <c r="K434" s="837">
        <v>0</v>
      </c>
      <c r="L434" s="849">
        <v>3</v>
      </c>
      <c r="M434" s="850">
        <v>105.33</v>
      </c>
    </row>
    <row r="435" spans="1:13" ht="14.4" customHeight="1" x14ac:dyDescent="0.3">
      <c r="A435" s="831" t="s">
        <v>1950</v>
      </c>
      <c r="B435" s="832" t="s">
        <v>1612</v>
      </c>
      <c r="C435" s="832" t="s">
        <v>2068</v>
      </c>
      <c r="D435" s="832" t="s">
        <v>680</v>
      </c>
      <c r="E435" s="832" t="s">
        <v>2069</v>
      </c>
      <c r="F435" s="849"/>
      <c r="G435" s="849"/>
      <c r="H435" s="837">
        <v>0</v>
      </c>
      <c r="I435" s="849">
        <v>4</v>
      </c>
      <c r="J435" s="849">
        <v>70.239999999999995</v>
      </c>
      <c r="K435" s="837">
        <v>1</v>
      </c>
      <c r="L435" s="849">
        <v>4</v>
      </c>
      <c r="M435" s="850">
        <v>70.239999999999995</v>
      </c>
    </row>
    <row r="436" spans="1:13" ht="14.4" customHeight="1" x14ac:dyDescent="0.3">
      <c r="A436" s="831" t="s">
        <v>1950</v>
      </c>
      <c r="B436" s="832" t="s">
        <v>1639</v>
      </c>
      <c r="C436" s="832" t="s">
        <v>1640</v>
      </c>
      <c r="D436" s="832" t="s">
        <v>1641</v>
      </c>
      <c r="E436" s="832" t="s">
        <v>1642</v>
      </c>
      <c r="F436" s="849"/>
      <c r="G436" s="849"/>
      <c r="H436" s="837">
        <v>0</v>
      </c>
      <c r="I436" s="849">
        <v>3</v>
      </c>
      <c r="J436" s="849">
        <v>31.02</v>
      </c>
      <c r="K436" s="837">
        <v>1</v>
      </c>
      <c r="L436" s="849">
        <v>3</v>
      </c>
      <c r="M436" s="850">
        <v>31.02</v>
      </c>
    </row>
    <row r="437" spans="1:13" ht="14.4" customHeight="1" x14ac:dyDescent="0.3">
      <c r="A437" s="831" t="s">
        <v>1950</v>
      </c>
      <c r="B437" s="832" t="s">
        <v>1639</v>
      </c>
      <c r="C437" s="832" t="s">
        <v>1643</v>
      </c>
      <c r="D437" s="832" t="s">
        <v>1641</v>
      </c>
      <c r="E437" s="832" t="s">
        <v>1644</v>
      </c>
      <c r="F437" s="849"/>
      <c r="G437" s="849"/>
      <c r="H437" s="837">
        <v>0</v>
      </c>
      <c r="I437" s="849">
        <v>2</v>
      </c>
      <c r="J437" s="849">
        <v>31.8</v>
      </c>
      <c r="K437" s="837">
        <v>1</v>
      </c>
      <c r="L437" s="849">
        <v>2</v>
      </c>
      <c r="M437" s="850">
        <v>31.8</v>
      </c>
    </row>
    <row r="438" spans="1:13" ht="14.4" customHeight="1" x14ac:dyDescent="0.3">
      <c r="A438" s="831" t="s">
        <v>1950</v>
      </c>
      <c r="B438" s="832" t="s">
        <v>1660</v>
      </c>
      <c r="C438" s="832" t="s">
        <v>1661</v>
      </c>
      <c r="D438" s="832" t="s">
        <v>902</v>
      </c>
      <c r="E438" s="832" t="s">
        <v>1662</v>
      </c>
      <c r="F438" s="849"/>
      <c r="G438" s="849"/>
      <c r="H438" s="837">
        <v>0</v>
      </c>
      <c r="I438" s="849">
        <v>1</v>
      </c>
      <c r="J438" s="849">
        <v>39.549999999999997</v>
      </c>
      <c r="K438" s="837">
        <v>1</v>
      </c>
      <c r="L438" s="849">
        <v>1</v>
      </c>
      <c r="M438" s="850">
        <v>39.549999999999997</v>
      </c>
    </row>
    <row r="439" spans="1:13" ht="14.4" customHeight="1" x14ac:dyDescent="0.3">
      <c r="A439" s="831" t="s">
        <v>1950</v>
      </c>
      <c r="B439" s="832" t="s">
        <v>1675</v>
      </c>
      <c r="C439" s="832" t="s">
        <v>1676</v>
      </c>
      <c r="D439" s="832" t="s">
        <v>1677</v>
      </c>
      <c r="E439" s="832" t="s">
        <v>1678</v>
      </c>
      <c r="F439" s="849"/>
      <c r="G439" s="849"/>
      <c r="H439" s="837">
        <v>0</v>
      </c>
      <c r="I439" s="849">
        <v>3</v>
      </c>
      <c r="J439" s="849">
        <v>835.89</v>
      </c>
      <c r="K439" s="837">
        <v>1</v>
      </c>
      <c r="L439" s="849">
        <v>3</v>
      </c>
      <c r="M439" s="850">
        <v>835.89</v>
      </c>
    </row>
    <row r="440" spans="1:13" ht="14.4" customHeight="1" x14ac:dyDescent="0.3">
      <c r="A440" s="831" t="s">
        <v>1950</v>
      </c>
      <c r="B440" s="832" t="s">
        <v>1675</v>
      </c>
      <c r="C440" s="832" t="s">
        <v>2798</v>
      </c>
      <c r="D440" s="832" t="s">
        <v>2799</v>
      </c>
      <c r="E440" s="832" t="s">
        <v>1678</v>
      </c>
      <c r="F440" s="849">
        <v>1</v>
      </c>
      <c r="G440" s="849">
        <v>220.53</v>
      </c>
      <c r="H440" s="837">
        <v>1</v>
      </c>
      <c r="I440" s="849"/>
      <c r="J440" s="849"/>
      <c r="K440" s="837">
        <v>0</v>
      </c>
      <c r="L440" s="849">
        <v>1</v>
      </c>
      <c r="M440" s="850">
        <v>220.53</v>
      </c>
    </row>
    <row r="441" spans="1:13" ht="14.4" customHeight="1" x14ac:dyDescent="0.3">
      <c r="A441" s="831" t="s">
        <v>1950</v>
      </c>
      <c r="B441" s="832" t="s">
        <v>1684</v>
      </c>
      <c r="C441" s="832" t="s">
        <v>2106</v>
      </c>
      <c r="D441" s="832" t="s">
        <v>1686</v>
      </c>
      <c r="E441" s="832" t="s">
        <v>681</v>
      </c>
      <c r="F441" s="849"/>
      <c r="G441" s="849"/>
      <c r="H441" s="837">
        <v>0</v>
      </c>
      <c r="I441" s="849">
        <v>1</v>
      </c>
      <c r="J441" s="849">
        <v>93.18</v>
      </c>
      <c r="K441" s="837">
        <v>1</v>
      </c>
      <c r="L441" s="849">
        <v>1</v>
      </c>
      <c r="M441" s="850">
        <v>93.18</v>
      </c>
    </row>
    <row r="442" spans="1:13" ht="14.4" customHeight="1" x14ac:dyDescent="0.3">
      <c r="A442" s="831" t="s">
        <v>1950</v>
      </c>
      <c r="B442" s="832" t="s">
        <v>1789</v>
      </c>
      <c r="C442" s="832" t="s">
        <v>1790</v>
      </c>
      <c r="D442" s="832" t="s">
        <v>1791</v>
      </c>
      <c r="E442" s="832" t="s">
        <v>1792</v>
      </c>
      <c r="F442" s="849"/>
      <c r="G442" s="849"/>
      <c r="H442" s="837">
        <v>0</v>
      </c>
      <c r="I442" s="849">
        <v>1</v>
      </c>
      <c r="J442" s="849">
        <v>4.7</v>
      </c>
      <c r="K442" s="837">
        <v>1</v>
      </c>
      <c r="L442" s="849">
        <v>1</v>
      </c>
      <c r="M442" s="850">
        <v>4.7</v>
      </c>
    </row>
    <row r="443" spans="1:13" ht="14.4" customHeight="1" x14ac:dyDescent="0.3">
      <c r="A443" s="831" t="s">
        <v>1950</v>
      </c>
      <c r="B443" s="832" t="s">
        <v>1800</v>
      </c>
      <c r="C443" s="832" t="s">
        <v>1894</v>
      </c>
      <c r="D443" s="832" t="s">
        <v>1208</v>
      </c>
      <c r="E443" s="832" t="s">
        <v>681</v>
      </c>
      <c r="F443" s="849"/>
      <c r="G443" s="849"/>
      <c r="H443" s="837">
        <v>0</v>
      </c>
      <c r="I443" s="849">
        <v>1</v>
      </c>
      <c r="J443" s="849">
        <v>65.989999999999995</v>
      </c>
      <c r="K443" s="837">
        <v>1</v>
      </c>
      <c r="L443" s="849">
        <v>1</v>
      </c>
      <c r="M443" s="850">
        <v>65.989999999999995</v>
      </c>
    </row>
    <row r="444" spans="1:13" ht="14.4" customHeight="1" x14ac:dyDescent="0.3">
      <c r="A444" s="831" t="s">
        <v>1950</v>
      </c>
      <c r="B444" s="832" t="s">
        <v>1800</v>
      </c>
      <c r="C444" s="832" t="s">
        <v>1801</v>
      </c>
      <c r="D444" s="832" t="s">
        <v>705</v>
      </c>
      <c r="E444" s="832" t="s">
        <v>1687</v>
      </c>
      <c r="F444" s="849"/>
      <c r="G444" s="849"/>
      <c r="H444" s="837">
        <v>0</v>
      </c>
      <c r="I444" s="849">
        <v>1</v>
      </c>
      <c r="J444" s="849">
        <v>132</v>
      </c>
      <c r="K444" s="837">
        <v>1</v>
      </c>
      <c r="L444" s="849">
        <v>1</v>
      </c>
      <c r="M444" s="850">
        <v>132</v>
      </c>
    </row>
    <row r="445" spans="1:13" ht="14.4" customHeight="1" x14ac:dyDescent="0.3">
      <c r="A445" s="831" t="s">
        <v>1950</v>
      </c>
      <c r="B445" s="832" t="s">
        <v>1562</v>
      </c>
      <c r="C445" s="832" t="s">
        <v>1566</v>
      </c>
      <c r="D445" s="832" t="s">
        <v>1564</v>
      </c>
      <c r="E445" s="832" t="s">
        <v>1567</v>
      </c>
      <c r="F445" s="849"/>
      <c r="G445" s="849"/>
      <c r="H445" s="837">
        <v>0</v>
      </c>
      <c r="I445" s="849">
        <v>1</v>
      </c>
      <c r="J445" s="849">
        <v>1887.9</v>
      </c>
      <c r="K445" s="837">
        <v>1</v>
      </c>
      <c r="L445" s="849">
        <v>1</v>
      </c>
      <c r="M445" s="850">
        <v>1887.9</v>
      </c>
    </row>
    <row r="446" spans="1:13" ht="14.4" customHeight="1" x14ac:dyDescent="0.3">
      <c r="A446" s="831" t="s">
        <v>1950</v>
      </c>
      <c r="B446" s="832" t="s">
        <v>1654</v>
      </c>
      <c r="C446" s="832" t="s">
        <v>1658</v>
      </c>
      <c r="D446" s="832" t="s">
        <v>1656</v>
      </c>
      <c r="E446" s="832" t="s">
        <v>1659</v>
      </c>
      <c r="F446" s="849"/>
      <c r="G446" s="849"/>
      <c r="H446" s="837">
        <v>0</v>
      </c>
      <c r="I446" s="849">
        <v>1</v>
      </c>
      <c r="J446" s="849">
        <v>218.32</v>
      </c>
      <c r="K446" s="837">
        <v>1</v>
      </c>
      <c r="L446" s="849">
        <v>1</v>
      </c>
      <c r="M446" s="850">
        <v>218.32</v>
      </c>
    </row>
    <row r="447" spans="1:13" ht="14.4" customHeight="1" x14ac:dyDescent="0.3">
      <c r="A447" s="831" t="s">
        <v>1951</v>
      </c>
      <c r="B447" s="832" t="s">
        <v>1512</v>
      </c>
      <c r="C447" s="832" t="s">
        <v>2633</v>
      </c>
      <c r="D447" s="832" t="s">
        <v>1516</v>
      </c>
      <c r="E447" s="832" t="s">
        <v>1521</v>
      </c>
      <c r="F447" s="849"/>
      <c r="G447" s="849"/>
      <c r="H447" s="837">
        <v>0</v>
      </c>
      <c r="I447" s="849">
        <v>1</v>
      </c>
      <c r="J447" s="849">
        <v>115.18</v>
      </c>
      <c r="K447" s="837">
        <v>1</v>
      </c>
      <c r="L447" s="849">
        <v>1</v>
      </c>
      <c r="M447" s="850">
        <v>115.18</v>
      </c>
    </row>
    <row r="448" spans="1:13" ht="14.4" customHeight="1" x14ac:dyDescent="0.3">
      <c r="A448" s="831" t="s">
        <v>1951</v>
      </c>
      <c r="B448" s="832" t="s">
        <v>3044</v>
      </c>
      <c r="C448" s="832" t="s">
        <v>2855</v>
      </c>
      <c r="D448" s="832" t="s">
        <v>2856</v>
      </c>
      <c r="E448" s="832" t="s">
        <v>2857</v>
      </c>
      <c r="F448" s="849"/>
      <c r="G448" s="849"/>
      <c r="H448" s="837">
        <v>0</v>
      </c>
      <c r="I448" s="849">
        <v>3</v>
      </c>
      <c r="J448" s="849">
        <v>96.75</v>
      </c>
      <c r="K448" s="837">
        <v>1</v>
      </c>
      <c r="L448" s="849">
        <v>3</v>
      </c>
      <c r="M448" s="850">
        <v>96.75</v>
      </c>
    </row>
    <row r="449" spans="1:13" ht="14.4" customHeight="1" x14ac:dyDescent="0.3">
      <c r="A449" s="831" t="s">
        <v>1951</v>
      </c>
      <c r="B449" s="832" t="s">
        <v>1529</v>
      </c>
      <c r="C449" s="832" t="s">
        <v>2858</v>
      </c>
      <c r="D449" s="832" t="s">
        <v>2859</v>
      </c>
      <c r="E449" s="832" t="s">
        <v>2860</v>
      </c>
      <c r="F449" s="849">
        <v>1</v>
      </c>
      <c r="G449" s="849">
        <v>86.41</v>
      </c>
      <c r="H449" s="837">
        <v>1</v>
      </c>
      <c r="I449" s="849"/>
      <c r="J449" s="849"/>
      <c r="K449" s="837">
        <v>0</v>
      </c>
      <c r="L449" s="849">
        <v>1</v>
      </c>
      <c r="M449" s="850">
        <v>86.41</v>
      </c>
    </row>
    <row r="450" spans="1:13" ht="14.4" customHeight="1" x14ac:dyDescent="0.3">
      <c r="A450" s="831" t="s">
        <v>1951</v>
      </c>
      <c r="B450" s="832" t="s">
        <v>1535</v>
      </c>
      <c r="C450" s="832" t="s">
        <v>2090</v>
      </c>
      <c r="D450" s="832" t="s">
        <v>2091</v>
      </c>
      <c r="E450" s="832" t="s">
        <v>2092</v>
      </c>
      <c r="F450" s="849"/>
      <c r="G450" s="849"/>
      <c r="H450" s="837">
        <v>0</v>
      </c>
      <c r="I450" s="849">
        <v>3</v>
      </c>
      <c r="J450" s="849">
        <v>554.22</v>
      </c>
      <c r="K450" s="837">
        <v>1</v>
      </c>
      <c r="L450" s="849">
        <v>3</v>
      </c>
      <c r="M450" s="850">
        <v>554.22</v>
      </c>
    </row>
    <row r="451" spans="1:13" ht="14.4" customHeight="1" x14ac:dyDescent="0.3">
      <c r="A451" s="831" t="s">
        <v>1951</v>
      </c>
      <c r="B451" s="832" t="s">
        <v>1535</v>
      </c>
      <c r="C451" s="832" t="s">
        <v>1536</v>
      </c>
      <c r="D451" s="832" t="s">
        <v>1537</v>
      </c>
      <c r="E451" s="832" t="s">
        <v>1538</v>
      </c>
      <c r="F451" s="849"/>
      <c r="G451" s="849"/>
      <c r="H451" s="837">
        <v>0</v>
      </c>
      <c r="I451" s="849">
        <v>3</v>
      </c>
      <c r="J451" s="849">
        <v>361.83</v>
      </c>
      <c r="K451" s="837">
        <v>1</v>
      </c>
      <c r="L451" s="849">
        <v>3</v>
      </c>
      <c r="M451" s="850">
        <v>361.83</v>
      </c>
    </row>
    <row r="452" spans="1:13" ht="14.4" customHeight="1" x14ac:dyDescent="0.3">
      <c r="A452" s="831" t="s">
        <v>1951</v>
      </c>
      <c r="B452" s="832" t="s">
        <v>1535</v>
      </c>
      <c r="C452" s="832" t="s">
        <v>1539</v>
      </c>
      <c r="D452" s="832" t="s">
        <v>1537</v>
      </c>
      <c r="E452" s="832" t="s">
        <v>1540</v>
      </c>
      <c r="F452" s="849">
        <v>2</v>
      </c>
      <c r="G452" s="849">
        <v>369.48</v>
      </c>
      <c r="H452" s="837">
        <v>1</v>
      </c>
      <c r="I452" s="849"/>
      <c r="J452" s="849"/>
      <c r="K452" s="837">
        <v>0</v>
      </c>
      <c r="L452" s="849">
        <v>2</v>
      </c>
      <c r="M452" s="850">
        <v>369.48</v>
      </c>
    </row>
    <row r="453" spans="1:13" ht="14.4" customHeight="1" x14ac:dyDescent="0.3">
      <c r="A453" s="831" t="s">
        <v>1951</v>
      </c>
      <c r="B453" s="832" t="s">
        <v>1541</v>
      </c>
      <c r="C453" s="832" t="s">
        <v>2028</v>
      </c>
      <c r="D453" s="832" t="s">
        <v>814</v>
      </c>
      <c r="E453" s="832" t="s">
        <v>1545</v>
      </c>
      <c r="F453" s="849"/>
      <c r="G453" s="849"/>
      <c r="H453" s="837">
        <v>0</v>
      </c>
      <c r="I453" s="849">
        <v>1</v>
      </c>
      <c r="J453" s="849">
        <v>2309.36</v>
      </c>
      <c r="K453" s="837">
        <v>1</v>
      </c>
      <c r="L453" s="849">
        <v>1</v>
      </c>
      <c r="M453" s="850">
        <v>2309.36</v>
      </c>
    </row>
    <row r="454" spans="1:13" ht="14.4" customHeight="1" x14ac:dyDescent="0.3">
      <c r="A454" s="831" t="s">
        <v>1951</v>
      </c>
      <c r="B454" s="832" t="s">
        <v>1541</v>
      </c>
      <c r="C454" s="832" t="s">
        <v>1550</v>
      </c>
      <c r="D454" s="832" t="s">
        <v>808</v>
      </c>
      <c r="E454" s="832" t="s">
        <v>1551</v>
      </c>
      <c r="F454" s="849"/>
      <c r="G454" s="849"/>
      <c r="H454" s="837">
        <v>0</v>
      </c>
      <c r="I454" s="849">
        <v>3</v>
      </c>
      <c r="J454" s="849">
        <v>2208.9900000000002</v>
      </c>
      <c r="K454" s="837">
        <v>1</v>
      </c>
      <c r="L454" s="849">
        <v>3</v>
      </c>
      <c r="M454" s="850">
        <v>2208.9900000000002</v>
      </c>
    </row>
    <row r="455" spans="1:13" ht="14.4" customHeight="1" x14ac:dyDescent="0.3">
      <c r="A455" s="831" t="s">
        <v>1951</v>
      </c>
      <c r="B455" s="832" t="s">
        <v>1541</v>
      </c>
      <c r="C455" s="832" t="s">
        <v>1552</v>
      </c>
      <c r="D455" s="832" t="s">
        <v>808</v>
      </c>
      <c r="E455" s="832" t="s">
        <v>1553</v>
      </c>
      <c r="F455" s="849"/>
      <c r="G455" s="849"/>
      <c r="H455" s="837">
        <v>0</v>
      </c>
      <c r="I455" s="849">
        <v>1</v>
      </c>
      <c r="J455" s="849">
        <v>1154.68</v>
      </c>
      <c r="K455" s="837">
        <v>1</v>
      </c>
      <c r="L455" s="849">
        <v>1</v>
      </c>
      <c r="M455" s="850">
        <v>1154.68</v>
      </c>
    </row>
    <row r="456" spans="1:13" ht="14.4" customHeight="1" x14ac:dyDescent="0.3">
      <c r="A456" s="831" t="s">
        <v>1951</v>
      </c>
      <c r="B456" s="832" t="s">
        <v>1568</v>
      </c>
      <c r="C456" s="832" t="s">
        <v>1573</v>
      </c>
      <c r="D456" s="832" t="s">
        <v>721</v>
      </c>
      <c r="E456" s="832" t="s">
        <v>1574</v>
      </c>
      <c r="F456" s="849"/>
      <c r="G456" s="849"/>
      <c r="H456" s="837">
        <v>0</v>
      </c>
      <c r="I456" s="849">
        <v>3</v>
      </c>
      <c r="J456" s="849">
        <v>432.03</v>
      </c>
      <c r="K456" s="837">
        <v>1</v>
      </c>
      <c r="L456" s="849">
        <v>3</v>
      </c>
      <c r="M456" s="850">
        <v>432.03</v>
      </c>
    </row>
    <row r="457" spans="1:13" ht="14.4" customHeight="1" x14ac:dyDescent="0.3">
      <c r="A457" s="831" t="s">
        <v>1951</v>
      </c>
      <c r="B457" s="832" t="s">
        <v>1577</v>
      </c>
      <c r="C457" s="832" t="s">
        <v>1578</v>
      </c>
      <c r="D457" s="832" t="s">
        <v>1062</v>
      </c>
      <c r="E457" s="832" t="s">
        <v>1579</v>
      </c>
      <c r="F457" s="849"/>
      <c r="G457" s="849"/>
      <c r="H457" s="837">
        <v>0</v>
      </c>
      <c r="I457" s="849">
        <v>1</v>
      </c>
      <c r="J457" s="849">
        <v>300.31</v>
      </c>
      <c r="K457" s="837">
        <v>1</v>
      </c>
      <c r="L457" s="849">
        <v>1</v>
      </c>
      <c r="M457" s="850">
        <v>300.31</v>
      </c>
    </row>
    <row r="458" spans="1:13" ht="14.4" customHeight="1" x14ac:dyDescent="0.3">
      <c r="A458" s="831" t="s">
        <v>1951</v>
      </c>
      <c r="B458" s="832" t="s">
        <v>1580</v>
      </c>
      <c r="C458" s="832" t="s">
        <v>1844</v>
      </c>
      <c r="D458" s="832" t="s">
        <v>1240</v>
      </c>
      <c r="E458" s="832" t="s">
        <v>1845</v>
      </c>
      <c r="F458" s="849">
        <v>1</v>
      </c>
      <c r="G458" s="849">
        <v>42.51</v>
      </c>
      <c r="H458" s="837">
        <v>1</v>
      </c>
      <c r="I458" s="849"/>
      <c r="J458" s="849"/>
      <c r="K458" s="837">
        <v>0</v>
      </c>
      <c r="L458" s="849">
        <v>1</v>
      </c>
      <c r="M458" s="850">
        <v>42.51</v>
      </c>
    </row>
    <row r="459" spans="1:13" ht="14.4" customHeight="1" x14ac:dyDescent="0.3">
      <c r="A459" s="831" t="s">
        <v>1951</v>
      </c>
      <c r="B459" s="832" t="s">
        <v>1593</v>
      </c>
      <c r="C459" s="832" t="s">
        <v>1596</v>
      </c>
      <c r="D459" s="832" t="s">
        <v>1597</v>
      </c>
      <c r="E459" s="832" t="s">
        <v>1598</v>
      </c>
      <c r="F459" s="849"/>
      <c r="G459" s="849"/>
      <c r="H459" s="837">
        <v>0</v>
      </c>
      <c r="I459" s="849">
        <v>2</v>
      </c>
      <c r="J459" s="849">
        <v>76.08</v>
      </c>
      <c r="K459" s="837">
        <v>1</v>
      </c>
      <c r="L459" s="849">
        <v>2</v>
      </c>
      <c r="M459" s="850">
        <v>76.08</v>
      </c>
    </row>
    <row r="460" spans="1:13" ht="14.4" customHeight="1" x14ac:dyDescent="0.3">
      <c r="A460" s="831" t="s">
        <v>1951</v>
      </c>
      <c r="B460" s="832" t="s">
        <v>1608</v>
      </c>
      <c r="C460" s="832" t="s">
        <v>1609</v>
      </c>
      <c r="D460" s="832" t="s">
        <v>1610</v>
      </c>
      <c r="E460" s="832" t="s">
        <v>1611</v>
      </c>
      <c r="F460" s="849"/>
      <c r="G460" s="849"/>
      <c r="H460" s="837">
        <v>0</v>
      </c>
      <c r="I460" s="849">
        <v>2</v>
      </c>
      <c r="J460" s="849">
        <v>458.76</v>
      </c>
      <c r="K460" s="837">
        <v>1</v>
      </c>
      <c r="L460" s="849">
        <v>2</v>
      </c>
      <c r="M460" s="850">
        <v>458.76</v>
      </c>
    </row>
    <row r="461" spans="1:13" ht="14.4" customHeight="1" x14ac:dyDescent="0.3">
      <c r="A461" s="831" t="s">
        <v>1951</v>
      </c>
      <c r="B461" s="832" t="s">
        <v>1612</v>
      </c>
      <c r="C461" s="832" t="s">
        <v>2287</v>
      </c>
      <c r="D461" s="832" t="s">
        <v>2288</v>
      </c>
      <c r="E461" s="832" t="s">
        <v>2289</v>
      </c>
      <c r="F461" s="849">
        <v>1</v>
      </c>
      <c r="G461" s="849">
        <v>16.38</v>
      </c>
      <c r="H461" s="837">
        <v>1</v>
      </c>
      <c r="I461" s="849"/>
      <c r="J461" s="849"/>
      <c r="K461" s="837">
        <v>0</v>
      </c>
      <c r="L461" s="849">
        <v>1</v>
      </c>
      <c r="M461" s="850">
        <v>16.38</v>
      </c>
    </row>
    <row r="462" spans="1:13" ht="14.4" customHeight="1" x14ac:dyDescent="0.3">
      <c r="A462" s="831" t="s">
        <v>1951</v>
      </c>
      <c r="B462" s="832" t="s">
        <v>1612</v>
      </c>
      <c r="C462" s="832" t="s">
        <v>2000</v>
      </c>
      <c r="D462" s="832" t="s">
        <v>1958</v>
      </c>
      <c r="E462" s="832" t="s">
        <v>1849</v>
      </c>
      <c r="F462" s="849">
        <v>1</v>
      </c>
      <c r="G462" s="849">
        <v>35.11</v>
      </c>
      <c r="H462" s="837">
        <v>1</v>
      </c>
      <c r="I462" s="849"/>
      <c r="J462" s="849"/>
      <c r="K462" s="837">
        <v>0</v>
      </c>
      <c r="L462" s="849">
        <v>1</v>
      </c>
      <c r="M462" s="850">
        <v>35.11</v>
      </c>
    </row>
    <row r="463" spans="1:13" ht="14.4" customHeight="1" x14ac:dyDescent="0.3">
      <c r="A463" s="831" t="s">
        <v>1951</v>
      </c>
      <c r="B463" s="832" t="s">
        <v>1612</v>
      </c>
      <c r="C463" s="832" t="s">
        <v>1615</v>
      </c>
      <c r="D463" s="832" t="s">
        <v>680</v>
      </c>
      <c r="E463" s="832" t="s">
        <v>681</v>
      </c>
      <c r="F463" s="849"/>
      <c r="G463" s="849"/>
      <c r="H463" s="837">
        <v>0</v>
      </c>
      <c r="I463" s="849">
        <v>1</v>
      </c>
      <c r="J463" s="849">
        <v>70.23</v>
      </c>
      <c r="K463" s="837">
        <v>1</v>
      </c>
      <c r="L463" s="849">
        <v>1</v>
      </c>
      <c r="M463" s="850">
        <v>70.23</v>
      </c>
    </row>
    <row r="464" spans="1:13" ht="14.4" customHeight="1" x14ac:dyDescent="0.3">
      <c r="A464" s="831" t="s">
        <v>1951</v>
      </c>
      <c r="B464" s="832" t="s">
        <v>1612</v>
      </c>
      <c r="C464" s="832" t="s">
        <v>2068</v>
      </c>
      <c r="D464" s="832" t="s">
        <v>680</v>
      </c>
      <c r="E464" s="832" t="s">
        <v>2069</v>
      </c>
      <c r="F464" s="849"/>
      <c r="G464" s="849"/>
      <c r="H464" s="837">
        <v>0</v>
      </c>
      <c r="I464" s="849">
        <v>3</v>
      </c>
      <c r="J464" s="849">
        <v>52.679999999999993</v>
      </c>
      <c r="K464" s="837">
        <v>1</v>
      </c>
      <c r="L464" s="849">
        <v>3</v>
      </c>
      <c r="M464" s="850">
        <v>52.679999999999993</v>
      </c>
    </row>
    <row r="465" spans="1:13" ht="14.4" customHeight="1" x14ac:dyDescent="0.3">
      <c r="A465" s="831" t="s">
        <v>1951</v>
      </c>
      <c r="B465" s="832" t="s">
        <v>1612</v>
      </c>
      <c r="C465" s="832" t="s">
        <v>1613</v>
      </c>
      <c r="D465" s="832" t="s">
        <v>680</v>
      </c>
      <c r="E465" s="832" t="s">
        <v>1614</v>
      </c>
      <c r="F465" s="849"/>
      <c r="G465" s="849"/>
      <c r="H465" s="837">
        <v>0</v>
      </c>
      <c r="I465" s="849">
        <v>1</v>
      </c>
      <c r="J465" s="849">
        <v>117.03</v>
      </c>
      <c r="K465" s="837">
        <v>1</v>
      </c>
      <c r="L465" s="849">
        <v>1</v>
      </c>
      <c r="M465" s="850">
        <v>117.03</v>
      </c>
    </row>
    <row r="466" spans="1:13" ht="14.4" customHeight="1" x14ac:dyDescent="0.3">
      <c r="A466" s="831" t="s">
        <v>1951</v>
      </c>
      <c r="B466" s="832" t="s">
        <v>1612</v>
      </c>
      <c r="C466" s="832" t="s">
        <v>2817</v>
      </c>
      <c r="D466" s="832" t="s">
        <v>2097</v>
      </c>
      <c r="E466" s="832" t="s">
        <v>1614</v>
      </c>
      <c r="F466" s="849">
        <v>1</v>
      </c>
      <c r="G466" s="849">
        <v>117.03</v>
      </c>
      <c r="H466" s="837">
        <v>1</v>
      </c>
      <c r="I466" s="849"/>
      <c r="J466" s="849"/>
      <c r="K466" s="837">
        <v>0</v>
      </c>
      <c r="L466" s="849">
        <v>1</v>
      </c>
      <c r="M466" s="850">
        <v>117.03</v>
      </c>
    </row>
    <row r="467" spans="1:13" ht="14.4" customHeight="1" x14ac:dyDescent="0.3">
      <c r="A467" s="831" t="s">
        <v>1951</v>
      </c>
      <c r="B467" s="832" t="s">
        <v>1624</v>
      </c>
      <c r="C467" s="832" t="s">
        <v>1850</v>
      </c>
      <c r="D467" s="832" t="s">
        <v>1626</v>
      </c>
      <c r="E467" s="832" t="s">
        <v>1851</v>
      </c>
      <c r="F467" s="849"/>
      <c r="G467" s="849"/>
      <c r="H467" s="837">
        <v>0</v>
      </c>
      <c r="I467" s="849">
        <v>2</v>
      </c>
      <c r="J467" s="849">
        <v>373.1</v>
      </c>
      <c r="K467" s="837">
        <v>1</v>
      </c>
      <c r="L467" s="849">
        <v>2</v>
      </c>
      <c r="M467" s="850">
        <v>373.1</v>
      </c>
    </row>
    <row r="468" spans="1:13" ht="14.4" customHeight="1" x14ac:dyDescent="0.3">
      <c r="A468" s="831" t="s">
        <v>1951</v>
      </c>
      <c r="B468" s="832" t="s">
        <v>1624</v>
      </c>
      <c r="C468" s="832" t="s">
        <v>2808</v>
      </c>
      <c r="D468" s="832" t="s">
        <v>2502</v>
      </c>
      <c r="E468" s="832" t="s">
        <v>1540</v>
      </c>
      <c r="F468" s="849">
        <v>1</v>
      </c>
      <c r="G468" s="849">
        <v>103.64</v>
      </c>
      <c r="H468" s="837">
        <v>1</v>
      </c>
      <c r="I468" s="849"/>
      <c r="J468" s="849"/>
      <c r="K468" s="837">
        <v>0</v>
      </c>
      <c r="L468" s="849">
        <v>1</v>
      </c>
      <c r="M468" s="850">
        <v>103.64</v>
      </c>
    </row>
    <row r="469" spans="1:13" ht="14.4" customHeight="1" x14ac:dyDescent="0.3">
      <c r="A469" s="831" t="s">
        <v>1951</v>
      </c>
      <c r="B469" s="832" t="s">
        <v>1624</v>
      </c>
      <c r="C469" s="832" t="s">
        <v>1625</v>
      </c>
      <c r="D469" s="832" t="s">
        <v>1626</v>
      </c>
      <c r="E469" s="832" t="s">
        <v>1627</v>
      </c>
      <c r="F469" s="849"/>
      <c r="G469" s="849"/>
      <c r="H469" s="837">
        <v>0</v>
      </c>
      <c r="I469" s="849">
        <v>1</v>
      </c>
      <c r="J469" s="849">
        <v>31.09</v>
      </c>
      <c r="K469" s="837">
        <v>1</v>
      </c>
      <c r="L469" s="849">
        <v>1</v>
      </c>
      <c r="M469" s="850">
        <v>31.09</v>
      </c>
    </row>
    <row r="470" spans="1:13" ht="14.4" customHeight="1" x14ac:dyDescent="0.3">
      <c r="A470" s="831" t="s">
        <v>1951</v>
      </c>
      <c r="B470" s="832" t="s">
        <v>3030</v>
      </c>
      <c r="C470" s="832" t="s">
        <v>2880</v>
      </c>
      <c r="D470" s="832" t="s">
        <v>2881</v>
      </c>
      <c r="E470" s="832" t="s">
        <v>2254</v>
      </c>
      <c r="F470" s="849">
        <v>2</v>
      </c>
      <c r="G470" s="849">
        <v>1458.18</v>
      </c>
      <c r="H470" s="837">
        <v>1</v>
      </c>
      <c r="I470" s="849"/>
      <c r="J470" s="849"/>
      <c r="K470" s="837">
        <v>0</v>
      </c>
      <c r="L470" s="849">
        <v>2</v>
      </c>
      <c r="M470" s="850">
        <v>1458.18</v>
      </c>
    </row>
    <row r="471" spans="1:13" ht="14.4" customHeight="1" x14ac:dyDescent="0.3">
      <c r="A471" s="831" t="s">
        <v>1951</v>
      </c>
      <c r="B471" s="832" t="s">
        <v>1634</v>
      </c>
      <c r="C471" s="832" t="s">
        <v>1635</v>
      </c>
      <c r="D471" s="832" t="s">
        <v>952</v>
      </c>
      <c r="E471" s="832" t="s">
        <v>1636</v>
      </c>
      <c r="F471" s="849"/>
      <c r="G471" s="849"/>
      <c r="H471" s="837">
        <v>0</v>
      </c>
      <c r="I471" s="849">
        <v>4</v>
      </c>
      <c r="J471" s="849">
        <v>572.36</v>
      </c>
      <c r="K471" s="837">
        <v>1</v>
      </c>
      <c r="L471" s="849">
        <v>4</v>
      </c>
      <c r="M471" s="850">
        <v>572.36</v>
      </c>
    </row>
    <row r="472" spans="1:13" ht="14.4" customHeight="1" x14ac:dyDescent="0.3">
      <c r="A472" s="831" t="s">
        <v>1951</v>
      </c>
      <c r="B472" s="832" t="s">
        <v>1634</v>
      </c>
      <c r="C472" s="832" t="s">
        <v>1637</v>
      </c>
      <c r="D472" s="832" t="s">
        <v>957</v>
      </c>
      <c r="E472" s="832" t="s">
        <v>1638</v>
      </c>
      <c r="F472" s="849"/>
      <c r="G472" s="849"/>
      <c r="H472" s="837">
        <v>0</v>
      </c>
      <c r="I472" s="849">
        <v>1</v>
      </c>
      <c r="J472" s="849">
        <v>286.18</v>
      </c>
      <c r="K472" s="837">
        <v>1</v>
      </c>
      <c r="L472" s="849">
        <v>1</v>
      </c>
      <c r="M472" s="850">
        <v>286.18</v>
      </c>
    </row>
    <row r="473" spans="1:13" ht="14.4" customHeight="1" x14ac:dyDescent="0.3">
      <c r="A473" s="831" t="s">
        <v>1951</v>
      </c>
      <c r="B473" s="832" t="s">
        <v>1646</v>
      </c>
      <c r="C473" s="832" t="s">
        <v>1652</v>
      </c>
      <c r="D473" s="832" t="s">
        <v>1648</v>
      </c>
      <c r="E473" s="832" t="s">
        <v>1653</v>
      </c>
      <c r="F473" s="849"/>
      <c r="G473" s="849"/>
      <c r="H473" s="837">
        <v>0</v>
      </c>
      <c r="I473" s="849">
        <v>1</v>
      </c>
      <c r="J473" s="849">
        <v>437.23</v>
      </c>
      <c r="K473" s="837">
        <v>1</v>
      </c>
      <c r="L473" s="849">
        <v>1</v>
      </c>
      <c r="M473" s="850">
        <v>437.23</v>
      </c>
    </row>
    <row r="474" spans="1:13" ht="14.4" customHeight="1" x14ac:dyDescent="0.3">
      <c r="A474" s="831" t="s">
        <v>1951</v>
      </c>
      <c r="B474" s="832" t="s">
        <v>1660</v>
      </c>
      <c r="C474" s="832" t="s">
        <v>2186</v>
      </c>
      <c r="D474" s="832" t="s">
        <v>902</v>
      </c>
      <c r="E474" s="832" t="s">
        <v>2187</v>
      </c>
      <c r="F474" s="849"/>
      <c r="G474" s="849"/>
      <c r="H474" s="837">
        <v>0</v>
      </c>
      <c r="I474" s="849">
        <v>2</v>
      </c>
      <c r="J474" s="849">
        <v>237.3</v>
      </c>
      <c r="K474" s="837">
        <v>1</v>
      </c>
      <c r="L474" s="849">
        <v>2</v>
      </c>
      <c r="M474" s="850">
        <v>237.3</v>
      </c>
    </row>
    <row r="475" spans="1:13" ht="14.4" customHeight="1" x14ac:dyDescent="0.3">
      <c r="A475" s="831" t="s">
        <v>1951</v>
      </c>
      <c r="B475" s="832" t="s">
        <v>1667</v>
      </c>
      <c r="C475" s="832" t="s">
        <v>2700</v>
      </c>
      <c r="D475" s="832" t="s">
        <v>1669</v>
      </c>
      <c r="E475" s="832" t="s">
        <v>2317</v>
      </c>
      <c r="F475" s="849"/>
      <c r="G475" s="849"/>
      <c r="H475" s="837">
        <v>0</v>
      </c>
      <c r="I475" s="849">
        <v>1</v>
      </c>
      <c r="J475" s="849">
        <v>263.68</v>
      </c>
      <c r="K475" s="837">
        <v>1</v>
      </c>
      <c r="L475" s="849">
        <v>1</v>
      </c>
      <c r="M475" s="850">
        <v>263.68</v>
      </c>
    </row>
    <row r="476" spans="1:13" ht="14.4" customHeight="1" x14ac:dyDescent="0.3">
      <c r="A476" s="831" t="s">
        <v>1951</v>
      </c>
      <c r="B476" s="832" t="s">
        <v>1667</v>
      </c>
      <c r="C476" s="832" t="s">
        <v>2873</v>
      </c>
      <c r="D476" s="832" t="s">
        <v>2702</v>
      </c>
      <c r="E476" s="832" t="s">
        <v>2458</v>
      </c>
      <c r="F476" s="849">
        <v>3</v>
      </c>
      <c r="G476" s="849">
        <v>221.49</v>
      </c>
      <c r="H476" s="837">
        <v>1</v>
      </c>
      <c r="I476" s="849"/>
      <c r="J476" s="849"/>
      <c r="K476" s="837">
        <v>0</v>
      </c>
      <c r="L476" s="849">
        <v>3</v>
      </c>
      <c r="M476" s="850">
        <v>221.49</v>
      </c>
    </row>
    <row r="477" spans="1:13" ht="14.4" customHeight="1" x14ac:dyDescent="0.3">
      <c r="A477" s="831" t="s">
        <v>1951</v>
      </c>
      <c r="B477" s="832" t="s">
        <v>1671</v>
      </c>
      <c r="C477" s="832" t="s">
        <v>2874</v>
      </c>
      <c r="D477" s="832" t="s">
        <v>2875</v>
      </c>
      <c r="E477" s="832" t="s">
        <v>2876</v>
      </c>
      <c r="F477" s="849">
        <v>1</v>
      </c>
      <c r="G477" s="849">
        <v>311.12</v>
      </c>
      <c r="H477" s="837">
        <v>1</v>
      </c>
      <c r="I477" s="849"/>
      <c r="J477" s="849"/>
      <c r="K477" s="837">
        <v>0</v>
      </c>
      <c r="L477" s="849">
        <v>1</v>
      </c>
      <c r="M477" s="850">
        <v>311.12</v>
      </c>
    </row>
    <row r="478" spans="1:13" ht="14.4" customHeight="1" x14ac:dyDescent="0.3">
      <c r="A478" s="831" t="s">
        <v>1951</v>
      </c>
      <c r="B478" s="832" t="s">
        <v>1671</v>
      </c>
      <c r="C478" s="832" t="s">
        <v>1672</v>
      </c>
      <c r="D478" s="832" t="s">
        <v>1673</v>
      </c>
      <c r="E478" s="832" t="s">
        <v>1674</v>
      </c>
      <c r="F478" s="849"/>
      <c r="G478" s="849"/>
      <c r="H478" s="837">
        <v>0</v>
      </c>
      <c r="I478" s="849">
        <v>3</v>
      </c>
      <c r="J478" s="849">
        <v>311.15999999999997</v>
      </c>
      <c r="K478" s="837">
        <v>1</v>
      </c>
      <c r="L478" s="849">
        <v>3</v>
      </c>
      <c r="M478" s="850">
        <v>311.15999999999997</v>
      </c>
    </row>
    <row r="479" spans="1:13" ht="14.4" customHeight="1" x14ac:dyDescent="0.3">
      <c r="A479" s="831" t="s">
        <v>1951</v>
      </c>
      <c r="B479" s="832" t="s">
        <v>3031</v>
      </c>
      <c r="C479" s="832" t="s">
        <v>2704</v>
      </c>
      <c r="D479" s="832" t="s">
        <v>2243</v>
      </c>
      <c r="E479" s="832" t="s">
        <v>2705</v>
      </c>
      <c r="F479" s="849"/>
      <c r="G479" s="849"/>
      <c r="H479" s="837">
        <v>0</v>
      </c>
      <c r="I479" s="849">
        <v>9</v>
      </c>
      <c r="J479" s="849">
        <v>2221.92</v>
      </c>
      <c r="K479" s="837">
        <v>1</v>
      </c>
      <c r="L479" s="849">
        <v>9</v>
      </c>
      <c r="M479" s="850">
        <v>2221.92</v>
      </c>
    </row>
    <row r="480" spans="1:13" ht="14.4" customHeight="1" x14ac:dyDescent="0.3">
      <c r="A480" s="831" t="s">
        <v>1951</v>
      </c>
      <c r="B480" s="832" t="s">
        <v>3031</v>
      </c>
      <c r="C480" s="832" t="s">
        <v>2242</v>
      </c>
      <c r="D480" s="832" t="s">
        <v>2243</v>
      </c>
      <c r="E480" s="832" t="s">
        <v>2244</v>
      </c>
      <c r="F480" s="849"/>
      <c r="G480" s="849"/>
      <c r="H480" s="837">
        <v>0</v>
      </c>
      <c r="I480" s="849">
        <v>9</v>
      </c>
      <c r="J480" s="849">
        <v>2711.34</v>
      </c>
      <c r="K480" s="837">
        <v>1</v>
      </c>
      <c r="L480" s="849">
        <v>9</v>
      </c>
      <c r="M480" s="850">
        <v>2711.34</v>
      </c>
    </row>
    <row r="481" spans="1:13" ht="14.4" customHeight="1" x14ac:dyDescent="0.3">
      <c r="A481" s="831" t="s">
        <v>1951</v>
      </c>
      <c r="B481" s="832" t="s">
        <v>1675</v>
      </c>
      <c r="C481" s="832" t="s">
        <v>1676</v>
      </c>
      <c r="D481" s="832" t="s">
        <v>1677</v>
      </c>
      <c r="E481" s="832" t="s">
        <v>1678</v>
      </c>
      <c r="F481" s="849"/>
      <c r="G481" s="849"/>
      <c r="H481" s="837">
        <v>0</v>
      </c>
      <c r="I481" s="849">
        <v>1</v>
      </c>
      <c r="J481" s="849">
        <v>278.63</v>
      </c>
      <c r="K481" s="837">
        <v>1</v>
      </c>
      <c r="L481" s="849">
        <v>1</v>
      </c>
      <c r="M481" s="850">
        <v>278.63</v>
      </c>
    </row>
    <row r="482" spans="1:13" ht="14.4" customHeight="1" x14ac:dyDescent="0.3">
      <c r="A482" s="831" t="s">
        <v>1951</v>
      </c>
      <c r="B482" s="832" t="s">
        <v>1675</v>
      </c>
      <c r="C482" s="832" t="s">
        <v>2107</v>
      </c>
      <c r="D482" s="832" t="s">
        <v>1677</v>
      </c>
      <c r="E482" s="832" t="s">
        <v>1689</v>
      </c>
      <c r="F482" s="849">
        <v>2</v>
      </c>
      <c r="G482" s="849">
        <v>784.82</v>
      </c>
      <c r="H482" s="837">
        <v>1</v>
      </c>
      <c r="I482" s="849"/>
      <c r="J482" s="849"/>
      <c r="K482" s="837">
        <v>0</v>
      </c>
      <c r="L482" s="849">
        <v>2</v>
      </c>
      <c r="M482" s="850">
        <v>784.82</v>
      </c>
    </row>
    <row r="483" spans="1:13" ht="14.4" customHeight="1" x14ac:dyDescent="0.3">
      <c r="A483" s="831" t="s">
        <v>1951</v>
      </c>
      <c r="B483" s="832" t="s">
        <v>1684</v>
      </c>
      <c r="C483" s="832" t="s">
        <v>1688</v>
      </c>
      <c r="D483" s="832" t="s">
        <v>1686</v>
      </c>
      <c r="E483" s="832" t="s">
        <v>1689</v>
      </c>
      <c r="F483" s="849"/>
      <c r="G483" s="849"/>
      <c r="H483" s="837">
        <v>0</v>
      </c>
      <c r="I483" s="849">
        <v>1</v>
      </c>
      <c r="J483" s="849">
        <v>477.84</v>
      </c>
      <c r="K483" s="837">
        <v>1</v>
      </c>
      <c r="L483" s="849">
        <v>1</v>
      </c>
      <c r="M483" s="850">
        <v>477.84</v>
      </c>
    </row>
    <row r="484" spans="1:13" ht="14.4" customHeight="1" x14ac:dyDescent="0.3">
      <c r="A484" s="831" t="s">
        <v>1951</v>
      </c>
      <c r="B484" s="832" t="s">
        <v>1698</v>
      </c>
      <c r="C484" s="832" t="s">
        <v>1705</v>
      </c>
      <c r="D484" s="832" t="s">
        <v>1700</v>
      </c>
      <c r="E484" s="832" t="s">
        <v>1704</v>
      </c>
      <c r="F484" s="849"/>
      <c r="G484" s="849"/>
      <c r="H484" s="837">
        <v>0</v>
      </c>
      <c r="I484" s="849">
        <v>1</v>
      </c>
      <c r="J484" s="849">
        <v>49.08</v>
      </c>
      <c r="K484" s="837">
        <v>1</v>
      </c>
      <c r="L484" s="849">
        <v>1</v>
      </c>
      <c r="M484" s="850">
        <v>49.08</v>
      </c>
    </row>
    <row r="485" spans="1:13" ht="14.4" customHeight="1" x14ac:dyDescent="0.3">
      <c r="A485" s="831" t="s">
        <v>1951</v>
      </c>
      <c r="B485" s="832" t="s">
        <v>1698</v>
      </c>
      <c r="C485" s="832" t="s">
        <v>1702</v>
      </c>
      <c r="D485" s="832" t="s">
        <v>1703</v>
      </c>
      <c r="E485" s="832" t="s">
        <v>1704</v>
      </c>
      <c r="F485" s="849"/>
      <c r="G485" s="849"/>
      <c r="H485" s="837">
        <v>0</v>
      </c>
      <c r="I485" s="849">
        <v>1</v>
      </c>
      <c r="J485" s="849">
        <v>49.08</v>
      </c>
      <c r="K485" s="837">
        <v>1</v>
      </c>
      <c r="L485" s="849">
        <v>1</v>
      </c>
      <c r="M485" s="850">
        <v>49.08</v>
      </c>
    </row>
    <row r="486" spans="1:13" ht="14.4" customHeight="1" x14ac:dyDescent="0.3">
      <c r="A486" s="831" t="s">
        <v>1951</v>
      </c>
      <c r="B486" s="832" t="s">
        <v>1706</v>
      </c>
      <c r="C486" s="832" t="s">
        <v>1709</v>
      </c>
      <c r="D486" s="832" t="s">
        <v>1089</v>
      </c>
      <c r="E486" s="832" t="s">
        <v>1710</v>
      </c>
      <c r="F486" s="849"/>
      <c r="G486" s="849"/>
      <c r="H486" s="837">
        <v>0</v>
      </c>
      <c r="I486" s="849">
        <v>1</v>
      </c>
      <c r="J486" s="849">
        <v>154.36000000000001</v>
      </c>
      <c r="K486" s="837">
        <v>1</v>
      </c>
      <c r="L486" s="849">
        <v>1</v>
      </c>
      <c r="M486" s="850">
        <v>154.36000000000001</v>
      </c>
    </row>
    <row r="487" spans="1:13" ht="14.4" customHeight="1" x14ac:dyDescent="0.3">
      <c r="A487" s="831" t="s">
        <v>1951</v>
      </c>
      <c r="B487" s="832" t="s">
        <v>1706</v>
      </c>
      <c r="C487" s="832" t="s">
        <v>2886</v>
      </c>
      <c r="D487" s="832" t="s">
        <v>2887</v>
      </c>
      <c r="E487" s="832" t="s">
        <v>2888</v>
      </c>
      <c r="F487" s="849"/>
      <c r="G487" s="849"/>
      <c r="H487" s="837">
        <v>0</v>
      </c>
      <c r="I487" s="849">
        <v>1</v>
      </c>
      <c r="J487" s="849">
        <v>66.08</v>
      </c>
      <c r="K487" s="837">
        <v>1</v>
      </c>
      <c r="L487" s="849">
        <v>1</v>
      </c>
      <c r="M487" s="850">
        <v>66.08</v>
      </c>
    </row>
    <row r="488" spans="1:13" ht="14.4" customHeight="1" x14ac:dyDescent="0.3">
      <c r="A488" s="831" t="s">
        <v>1951</v>
      </c>
      <c r="B488" s="832" t="s">
        <v>1706</v>
      </c>
      <c r="C488" s="832" t="s">
        <v>2889</v>
      </c>
      <c r="D488" s="832" t="s">
        <v>2890</v>
      </c>
      <c r="E488" s="832" t="s">
        <v>2891</v>
      </c>
      <c r="F488" s="849"/>
      <c r="G488" s="849"/>
      <c r="H488" s="837">
        <v>0</v>
      </c>
      <c r="I488" s="849">
        <v>1</v>
      </c>
      <c r="J488" s="849">
        <v>75.73</v>
      </c>
      <c r="K488" s="837">
        <v>1</v>
      </c>
      <c r="L488" s="849">
        <v>1</v>
      </c>
      <c r="M488" s="850">
        <v>75.73</v>
      </c>
    </row>
    <row r="489" spans="1:13" ht="14.4" customHeight="1" x14ac:dyDescent="0.3">
      <c r="A489" s="831" t="s">
        <v>1951</v>
      </c>
      <c r="B489" s="832" t="s">
        <v>1754</v>
      </c>
      <c r="C489" s="832" t="s">
        <v>1755</v>
      </c>
      <c r="D489" s="832" t="s">
        <v>633</v>
      </c>
      <c r="E489" s="832" t="s">
        <v>634</v>
      </c>
      <c r="F489" s="849"/>
      <c r="G489" s="849"/>
      <c r="H489" s="837">
        <v>0</v>
      </c>
      <c r="I489" s="849">
        <v>1</v>
      </c>
      <c r="J489" s="849">
        <v>72.55</v>
      </c>
      <c r="K489" s="837">
        <v>1</v>
      </c>
      <c r="L489" s="849">
        <v>1</v>
      </c>
      <c r="M489" s="850">
        <v>72.55</v>
      </c>
    </row>
    <row r="490" spans="1:13" ht="14.4" customHeight="1" x14ac:dyDescent="0.3">
      <c r="A490" s="831" t="s">
        <v>1951</v>
      </c>
      <c r="B490" s="832" t="s">
        <v>1771</v>
      </c>
      <c r="C490" s="832" t="s">
        <v>1772</v>
      </c>
      <c r="D490" s="832" t="s">
        <v>1773</v>
      </c>
      <c r="E490" s="832" t="s">
        <v>1774</v>
      </c>
      <c r="F490" s="849"/>
      <c r="G490" s="849"/>
      <c r="H490" s="837"/>
      <c r="I490" s="849">
        <v>1</v>
      </c>
      <c r="J490" s="849">
        <v>0</v>
      </c>
      <c r="K490" s="837"/>
      <c r="L490" s="849">
        <v>1</v>
      </c>
      <c r="M490" s="850">
        <v>0</v>
      </c>
    </row>
    <row r="491" spans="1:13" ht="14.4" customHeight="1" x14ac:dyDescent="0.3">
      <c r="A491" s="831" t="s">
        <v>1951</v>
      </c>
      <c r="B491" s="832" t="s">
        <v>1789</v>
      </c>
      <c r="C491" s="832" t="s">
        <v>1889</v>
      </c>
      <c r="D491" s="832" t="s">
        <v>1890</v>
      </c>
      <c r="E491" s="832" t="s">
        <v>1891</v>
      </c>
      <c r="F491" s="849"/>
      <c r="G491" s="849"/>
      <c r="H491" s="837">
        <v>0</v>
      </c>
      <c r="I491" s="849">
        <v>3</v>
      </c>
      <c r="J491" s="849">
        <v>28.200000000000003</v>
      </c>
      <c r="K491" s="837">
        <v>1</v>
      </c>
      <c r="L491" s="849">
        <v>3</v>
      </c>
      <c r="M491" s="850">
        <v>28.200000000000003</v>
      </c>
    </row>
    <row r="492" spans="1:13" ht="14.4" customHeight="1" x14ac:dyDescent="0.3">
      <c r="A492" s="831" t="s">
        <v>1951</v>
      </c>
      <c r="B492" s="832" t="s">
        <v>1789</v>
      </c>
      <c r="C492" s="832" t="s">
        <v>1790</v>
      </c>
      <c r="D492" s="832" t="s">
        <v>1791</v>
      </c>
      <c r="E492" s="832" t="s">
        <v>1792</v>
      </c>
      <c r="F492" s="849"/>
      <c r="G492" s="849"/>
      <c r="H492" s="837">
        <v>0</v>
      </c>
      <c r="I492" s="849">
        <v>6</v>
      </c>
      <c r="J492" s="849">
        <v>28.200000000000003</v>
      </c>
      <c r="K492" s="837">
        <v>1</v>
      </c>
      <c r="L492" s="849">
        <v>6</v>
      </c>
      <c r="M492" s="850">
        <v>28.200000000000003</v>
      </c>
    </row>
    <row r="493" spans="1:13" ht="14.4" customHeight="1" x14ac:dyDescent="0.3">
      <c r="A493" s="831" t="s">
        <v>1951</v>
      </c>
      <c r="B493" s="832" t="s">
        <v>1800</v>
      </c>
      <c r="C493" s="832" t="s">
        <v>2820</v>
      </c>
      <c r="D493" s="832" t="s">
        <v>705</v>
      </c>
      <c r="E493" s="832" t="s">
        <v>2547</v>
      </c>
      <c r="F493" s="849"/>
      <c r="G493" s="849"/>
      <c r="H493" s="837">
        <v>0</v>
      </c>
      <c r="I493" s="849">
        <v>1</v>
      </c>
      <c r="J493" s="849">
        <v>264</v>
      </c>
      <c r="K493" s="837">
        <v>1</v>
      </c>
      <c r="L493" s="849">
        <v>1</v>
      </c>
      <c r="M493" s="850">
        <v>264</v>
      </c>
    </row>
    <row r="494" spans="1:13" ht="14.4" customHeight="1" x14ac:dyDescent="0.3">
      <c r="A494" s="831" t="s">
        <v>1951</v>
      </c>
      <c r="B494" s="832" t="s">
        <v>1800</v>
      </c>
      <c r="C494" s="832" t="s">
        <v>1801</v>
      </c>
      <c r="D494" s="832" t="s">
        <v>705</v>
      </c>
      <c r="E494" s="832" t="s">
        <v>1687</v>
      </c>
      <c r="F494" s="849"/>
      <c r="G494" s="849"/>
      <c r="H494" s="837">
        <v>0</v>
      </c>
      <c r="I494" s="849">
        <v>3</v>
      </c>
      <c r="J494" s="849">
        <v>396</v>
      </c>
      <c r="K494" s="837">
        <v>1</v>
      </c>
      <c r="L494" s="849">
        <v>3</v>
      </c>
      <c r="M494" s="850">
        <v>396</v>
      </c>
    </row>
    <row r="495" spans="1:13" ht="14.4" customHeight="1" x14ac:dyDescent="0.3">
      <c r="A495" s="831" t="s">
        <v>1951</v>
      </c>
      <c r="B495" s="832" t="s">
        <v>1562</v>
      </c>
      <c r="C495" s="832" t="s">
        <v>1563</v>
      </c>
      <c r="D495" s="832" t="s">
        <v>1564</v>
      </c>
      <c r="E495" s="832" t="s">
        <v>1565</v>
      </c>
      <c r="F495" s="849"/>
      <c r="G495" s="849"/>
      <c r="H495" s="837">
        <v>0</v>
      </c>
      <c r="I495" s="849">
        <v>2</v>
      </c>
      <c r="J495" s="849">
        <v>5339.5</v>
      </c>
      <c r="K495" s="837">
        <v>1</v>
      </c>
      <c r="L495" s="849">
        <v>2</v>
      </c>
      <c r="M495" s="850">
        <v>5339.5</v>
      </c>
    </row>
    <row r="496" spans="1:13" ht="14.4" customHeight="1" x14ac:dyDescent="0.3">
      <c r="A496" s="831" t="s">
        <v>1951</v>
      </c>
      <c r="B496" s="832" t="s">
        <v>1654</v>
      </c>
      <c r="C496" s="832" t="s">
        <v>2882</v>
      </c>
      <c r="D496" s="832" t="s">
        <v>1656</v>
      </c>
      <c r="E496" s="832" t="s">
        <v>2883</v>
      </c>
      <c r="F496" s="849"/>
      <c r="G496" s="849"/>
      <c r="H496" s="837">
        <v>0</v>
      </c>
      <c r="I496" s="849">
        <v>3</v>
      </c>
      <c r="J496" s="849">
        <v>1633.1399999999999</v>
      </c>
      <c r="K496" s="837">
        <v>1</v>
      </c>
      <c r="L496" s="849">
        <v>3</v>
      </c>
      <c r="M496" s="850">
        <v>1633.1399999999999</v>
      </c>
    </row>
    <row r="497" spans="1:13" ht="14.4" customHeight="1" x14ac:dyDescent="0.3">
      <c r="A497" s="831" t="s">
        <v>1951</v>
      </c>
      <c r="B497" s="832" t="s">
        <v>1654</v>
      </c>
      <c r="C497" s="832" t="s">
        <v>2112</v>
      </c>
      <c r="D497" s="832" t="s">
        <v>1656</v>
      </c>
      <c r="E497" s="832" t="s">
        <v>2113</v>
      </c>
      <c r="F497" s="849"/>
      <c r="G497" s="849"/>
      <c r="H497" s="837">
        <v>0</v>
      </c>
      <c r="I497" s="849">
        <v>3</v>
      </c>
      <c r="J497" s="849">
        <v>1964.8500000000001</v>
      </c>
      <c r="K497" s="837">
        <v>1</v>
      </c>
      <c r="L497" s="849">
        <v>3</v>
      </c>
      <c r="M497" s="850">
        <v>1964.8500000000001</v>
      </c>
    </row>
    <row r="498" spans="1:13" ht="14.4" customHeight="1" x14ac:dyDescent="0.3">
      <c r="A498" s="831" t="s">
        <v>1952</v>
      </c>
      <c r="B498" s="832" t="s">
        <v>1541</v>
      </c>
      <c r="C498" s="832" t="s">
        <v>2081</v>
      </c>
      <c r="D498" s="832" t="s">
        <v>814</v>
      </c>
      <c r="E498" s="832" t="s">
        <v>1543</v>
      </c>
      <c r="F498" s="849"/>
      <c r="G498" s="849"/>
      <c r="H498" s="837">
        <v>0</v>
      </c>
      <c r="I498" s="849">
        <v>1</v>
      </c>
      <c r="J498" s="849">
        <v>1847.49</v>
      </c>
      <c r="K498" s="837">
        <v>1</v>
      </c>
      <c r="L498" s="849">
        <v>1</v>
      </c>
      <c r="M498" s="850">
        <v>1847.49</v>
      </c>
    </row>
    <row r="499" spans="1:13" ht="14.4" customHeight="1" x14ac:dyDescent="0.3">
      <c r="A499" s="831" t="s">
        <v>1952</v>
      </c>
      <c r="B499" s="832" t="s">
        <v>1580</v>
      </c>
      <c r="C499" s="832" t="s">
        <v>1844</v>
      </c>
      <c r="D499" s="832" t="s">
        <v>1240</v>
      </c>
      <c r="E499" s="832" t="s">
        <v>1845</v>
      </c>
      <c r="F499" s="849">
        <v>2</v>
      </c>
      <c r="G499" s="849">
        <v>85.02</v>
      </c>
      <c r="H499" s="837">
        <v>1</v>
      </c>
      <c r="I499" s="849"/>
      <c r="J499" s="849"/>
      <c r="K499" s="837">
        <v>0</v>
      </c>
      <c r="L499" s="849">
        <v>2</v>
      </c>
      <c r="M499" s="850">
        <v>85.02</v>
      </c>
    </row>
    <row r="500" spans="1:13" ht="14.4" customHeight="1" x14ac:dyDescent="0.3">
      <c r="A500" s="831" t="s">
        <v>1952</v>
      </c>
      <c r="B500" s="832" t="s">
        <v>1593</v>
      </c>
      <c r="C500" s="832" t="s">
        <v>2909</v>
      </c>
      <c r="D500" s="832" t="s">
        <v>1035</v>
      </c>
      <c r="E500" s="832" t="s">
        <v>1595</v>
      </c>
      <c r="F500" s="849"/>
      <c r="G500" s="849"/>
      <c r="H500" s="837">
        <v>0</v>
      </c>
      <c r="I500" s="849">
        <v>1</v>
      </c>
      <c r="J500" s="849">
        <v>27.5</v>
      </c>
      <c r="K500" s="837">
        <v>1</v>
      </c>
      <c r="L500" s="849">
        <v>1</v>
      </c>
      <c r="M500" s="850">
        <v>27.5</v>
      </c>
    </row>
    <row r="501" spans="1:13" ht="14.4" customHeight="1" x14ac:dyDescent="0.3">
      <c r="A501" s="831" t="s">
        <v>1952</v>
      </c>
      <c r="B501" s="832" t="s">
        <v>1593</v>
      </c>
      <c r="C501" s="832" t="s">
        <v>1601</v>
      </c>
      <c r="D501" s="832" t="s">
        <v>1602</v>
      </c>
      <c r="E501" s="832" t="s">
        <v>1603</v>
      </c>
      <c r="F501" s="849"/>
      <c r="G501" s="849"/>
      <c r="H501" s="837">
        <v>0</v>
      </c>
      <c r="I501" s="849">
        <v>1</v>
      </c>
      <c r="J501" s="849">
        <v>234.07</v>
      </c>
      <c r="K501" s="837">
        <v>1</v>
      </c>
      <c r="L501" s="849">
        <v>1</v>
      </c>
      <c r="M501" s="850">
        <v>234.07</v>
      </c>
    </row>
    <row r="502" spans="1:13" ht="14.4" customHeight="1" x14ac:dyDescent="0.3">
      <c r="A502" s="831" t="s">
        <v>1952</v>
      </c>
      <c r="B502" s="832" t="s">
        <v>1593</v>
      </c>
      <c r="C502" s="832" t="s">
        <v>2195</v>
      </c>
      <c r="D502" s="832" t="s">
        <v>1597</v>
      </c>
      <c r="E502" s="832" t="s">
        <v>2196</v>
      </c>
      <c r="F502" s="849"/>
      <c r="G502" s="849"/>
      <c r="H502" s="837">
        <v>0</v>
      </c>
      <c r="I502" s="849">
        <v>2</v>
      </c>
      <c r="J502" s="849">
        <v>234.06</v>
      </c>
      <c r="K502" s="837">
        <v>1</v>
      </c>
      <c r="L502" s="849">
        <v>2</v>
      </c>
      <c r="M502" s="850">
        <v>234.06</v>
      </c>
    </row>
    <row r="503" spans="1:13" ht="14.4" customHeight="1" x14ac:dyDescent="0.3">
      <c r="A503" s="831" t="s">
        <v>1952</v>
      </c>
      <c r="B503" s="832" t="s">
        <v>1612</v>
      </c>
      <c r="C503" s="832" t="s">
        <v>2068</v>
      </c>
      <c r="D503" s="832" t="s">
        <v>680</v>
      </c>
      <c r="E503" s="832" t="s">
        <v>2069</v>
      </c>
      <c r="F503" s="849"/>
      <c r="G503" s="849"/>
      <c r="H503" s="837">
        <v>0</v>
      </c>
      <c r="I503" s="849">
        <v>1</v>
      </c>
      <c r="J503" s="849">
        <v>17.559999999999999</v>
      </c>
      <c r="K503" s="837">
        <v>1</v>
      </c>
      <c r="L503" s="849">
        <v>1</v>
      </c>
      <c r="M503" s="850">
        <v>17.559999999999999</v>
      </c>
    </row>
    <row r="504" spans="1:13" ht="14.4" customHeight="1" x14ac:dyDescent="0.3">
      <c r="A504" s="831" t="s">
        <v>1952</v>
      </c>
      <c r="B504" s="832" t="s">
        <v>1612</v>
      </c>
      <c r="C504" s="832" t="s">
        <v>2903</v>
      </c>
      <c r="D504" s="832" t="s">
        <v>2288</v>
      </c>
      <c r="E504" s="832" t="s">
        <v>2904</v>
      </c>
      <c r="F504" s="849">
        <v>1</v>
      </c>
      <c r="G504" s="849">
        <v>58.52</v>
      </c>
      <c r="H504" s="837">
        <v>1</v>
      </c>
      <c r="I504" s="849"/>
      <c r="J504" s="849"/>
      <c r="K504" s="837">
        <v>0</v>
      </c>
      <c r="L504" s="849">
        <v>1</v>
      </c>
      <c r="M504" s="850">
        <v>58.52</v>
      </c>
    </row>
    <row r="505" spans="1:13" ht="14.4" customHeight="1" x14ac:dyDescent="0.3">
      <c r="A505" s="831" t="s">
        <v>1952</v>
      </c>
      <c r="B505" s="832" t="s">
        <v>1630</v>
      </c>
      <c r="C505" s="832" t="s">
        <v>2907</v>
      </c>
      <c r="D505" s="832" t="s">
        <v>1632</v>
      </c>
      <c r="E505" s="832" t="s">
        <v>2908</v>
      </c>
      <c r="F505" s="849"/>
      <c r="G505" s="849"/>
      <c r="H505" s="837">
        <v>0</v>
      </c>
      <c r="I505" s="849">
        <v>1</v>
      </c>
      <c r="J505" s="849">
        <v>103.64</v>
      </c>
      <c r="K505" s="837">
        <v>1</v>
      </c>
      <c r="L505" s="849">
        <v>1</v>
      </c>
      <c r="M505" s="850">
        <v>103.64</v>
      </c>
    </row>
    <row r="506" spans="1:13" ht="14.4" customHeight="1" x14ac:dyDescent="0.3">
      <c r="A506" s="831" t="s">
        <v>1952</v>
      </c>
      <c r="B506" s="832" t="s">
        <v>1634</v>
      </c>
      <c r="C506" s="832" t="s">
        <v>1635</v>
      </c>
      <c r="D506" s="832" t="s">
        <v>952</v>
      </c>
      <c r="E506" s="832" t="s">
        <v>1636</v>
      </c>
      <c r="F506" s="849"/>
      <c r="G506" s="849"/>
      <c r="H506" s="837">
        <v>0</v>
      </c>
      <c r="I506" s="849">
        <v>1</v>
      </c>
      <c r="J506" s="849">
        <v>143.09</v>
      </c>
      <c r="K506" s="837">
        <v>1</v>
      </c>
      <c r="L506" s="849">
        <v>1</v>
      </c>
      <c r="M506" s="850">
        <v>143.09</v>
      </c>
    </row>
    <row r="507" spans="1:13" ht="14.4" customHeight="1" x14ac:dyDescent="0.3">
      <c r="A507" s="831" t="s">
        <v>1952</v>
      </c>
      <c r="B507" s="832" t="s">
        <v>1634</v>
      </c>
      <c r="C507" s="832" t="s">
        <v>1637</v>
      </c>
      <c r="D507" s="832" t="s">
        <v>957</v>
      </c>
      <c r="E507" s="832" t="s">
        <v>1638</v>
      </c>
      <c r="F507" s="849"/>
      <c r="G507" s="849"/>
      <c r="H507" s="837">
        <v>0</v>
      </c>
      <c r="I507" s="849">
        <v>1</v>
      </c>
      <c r="J507" s="849">
        <v>286.18</v>
      </c>
      <c r="K507" s="837">
        <v>1</v>
      </c>
      <c r="L507" s="849">
        <v>1</v>
      </c>
      <c r="M507" s="850">
        <v>286.18</v>
      </c>
    </row>
    <row r="508" spans="1:13" ht="14.4" customHeight="1" x14ac:dyDescent="0.3">
      <c r="A508" s="831" t="s">
        <v>1952</v>
      </c>
      <c r="B508" s="832" t="s">
        <v>1646</v>
      </c>
      <c r="C508" s="832" t="s">
        <v>1647</v>
      </c>
      <c r="D508" s="832" t="s">
        <v>1648</v>
      </c>
      <c r="E508" s="832" t="s">
        <v>1649</v>
      </c>
      <c r="F508" s="849"/>
      <c r="G508" s="849"/>
      <c r="H508" s="837">
        <v>0</v>
      </c>
      <c r="I508" s="849">
        <v>1</v>
      </c>
      <c r="J508" s="849">
        <v>218.62</v>
      </c>
      <c r="K508" s="837">
        <v>1</v>
      </c>
      <c r="L508" s="849">
        <v>1</v>
      </c>
      <c r="M508" s="850">
        <v>218.62</v>
      </c>
    </row>
    <row r="509" spans="1:13" ht="14.4" customHeight="1" x14ac:dyDescent="0.3">
      <c r="A509" s="831" t="s">
        <v>1952</v>
      </c>
      <c r="B509" s="832" t="s">
        <v>1646</v>
      </c>
      <c r="C509" s="832" t="s">
        <v>1652</v>
      </c>
      <c r="D509" s="832" t="s">
        <v>1648</v>
      </c>
      <c r="E509" s="832" t="s">
        <v>1653</v>
      </c>
      <c r="F509" s="849"/>
      <c r="G509" s="849"/>
      <c r="H509" s="837">
        <v>0</v>
      </c>
      <c r="I509" s="849">
        <v>1</v>
      </c>
      <c r="J509" s="849">
        <v>437.23</v>
      </c>
      <c r="K509" s="837">
        <v>1</v>
      </c>
      <c r="L509" s="849">
        <v>1</v>
      </c>
      <c r="M509" s="850">
        <v>437.23</v>
      </c>
    </row>
    <row r="510" spans="1:13" ht="14.4" customHeight="1" x14ac:dyDescent="0.3">
      <c r="A510" s="831" t="s">
        <v>1952</v>
      </c>
      <c r="B510" s="832" t="s">
        <v>1667</v>
      </c>
      <c r="C510" s="832" t="s">
        <v>1668</v>
      </c>
      <c r="D510" s="832" t="s">
        <v>1669</v>
      </c>
      <c r="E510" s="832" t="s">
        <v>1670</v>
      </c>
      <c r="F510" s="849"/>
      <c r="G510" s="849"/>
      <c r="H510" s="837">
        <v>0</v>
      </c>
      <c r="I510" s="849">
        <v>2</v>
      </c>
      <c r="J510" s="849">
        <v>158.22</v>
      </c>
      <c r="K510" s="837">
        <v>1</v>
      </c>
      <c r="L510" s="849">
        <v>2</v>
      </c>
      <c r="M510" s="850">
        <v>158.22</v>
      </c>
    </row>
    <row r="511" spans="1:13" ht="14.4" customHeight="1" x14ac:dyDescent="0.3">
      <c r="A511" s="831" t="s">
        <v>1952</v>
      </c>
      <c r="B511" s="832" t="s">
        <v>1675</v>
      </c>
      <c r="C511" s="832" t="s">
        <v>2895</v>
      </c>
      <c r="D511" s="832" t="s">
        <v>2896</v>
      </c>
      <c r="E511" s="832" t="s">
        <v>1681</v>
      </c>
      <c r="F511" s="849">
        <v>1</v>
      </c>
      <c r="G511" s="849">
        <v>430.05</v>
      </c>
      <c r="H511" s="837">
        <v>1</v>
      </c>
      <c r="I511" s="849"/>
      <c r="J511" s="849"/>
      <c r="K511" s="837">
        <v>0</v>
      </c>
      <c r="L511" s="849">
        <v>1</v>
      </c>
      <c r="M511" s="850">
        <v>430.05</v>
      </c>
    </row>
    <row r="512" spans="1:13" ht="14.4" customHeight="1" x14ac:dyDescent="0.3">
      <c r="A512" s="831" t="s">
        <v>1952</v>
      </c>
      <c r="B512" s="832" t="s">
        <v>1692</v>
      </c>
      <c r="C512" s="832" t="s">
        <v>2914</v>
      </c>
      <c r="D512" s="832" t="s">
        <v>2915</v>
      </c>
      <c r="E512" s="832" t="s">
        <v>2916</v>
      </c>
      <c r="F512" s="849">
        <v>1</v>
      </c>
      <c r="G512" s="849">
        <v>333.68</v>
      </c>
      <c r="H512" s="837">
        <v>1</v>
      </c>
      <c r="I512" s="849"/>
      <c r="J512" s="849"/>
      <c r="K512" s="837">
        <v>0</v>
      </c>
      <c r="L512" s="849">
        <v>1</v>
      </c>
      <c r="M512" s="850">
        <v>333.68</v>
      </c>
    </row>
    <row r="513" spans="1:13" ht="14.4" customHeight="1" x14ac:dyDescent="0.3">
      <c r="A513" s="831" t="s">
        <v>1952</v>
      </c>
      <c r="B513" s="832" t="s">
        <v>1706</v>
      </c>
      <c r="C513" s="832" t="s">
        <v>2886</v>
      </c>
      <c r="D513" s="832" t="s">
        <v>2887</v>
      </c>
      <c r="E513" s="832" t="s">
        <v>2888</v>
      </c>
      <c r="F513" s="849"/>
      <c r="G513" s="849"/>
      <c r="H513" s="837">
        <v>0</v>
      </c>
      <c r="I513" s="849">
        <v>1</v>
      </c>
      <c r="J513" s="849">
        <v>66.08</v>
      </c>
      <c r="K513" s="837">
        <v>1</v>
      </c>
      <c r="L513" s="849">
        <v>1</v>
      </c>
      <c r="M513" s="850">
        <v>66.08</v>
      </c>
    </row>
    <row r="514" spans="1:13" ht="14.4" customHeight="1" x14ac:dyDescent="0.3">
      <c r="A514" s="831" t="s">
        <v>1952</v>
      </c>
      <c r="B514" s="832" t="s">
        <v>3032</v>
      </c>
      <c r="C514" s="832" t="s">
        <v>1983</v>
      </c>
      <c r="D514" s="832" t="s">
        <v>1129</v>
      </c>
      <c r="E514" s="832" t="s">
        <v>1984</v>
      </c>
      <c r="F514" s="849">
        <v>2</v>
      </c>
      <c r="G514" s="849">
        <v>197.5</v>
      </c>
      <c r="H514" s="837">
        <v>1</v>
      </c>
      <c r="I514" s="849"/>
      <c r="J514" s="849"/>
      <c r="K514" s="837">
        <v>0</v>
      </c>
      <c r="L514" s="849">
        <v>2</v>
      </c>
      <c r="M514" s="850">
        <v>197.5</v>
      </c>
    </row>
    <row r="515" spans="1:13" ht="14.4" customHeight="1" x14ac:dyDescent="0.3">
      <c r="A515" s="831" t="s">
        <v>1952</v>
      </c>
      <c r="B515" s="832" t="s">
        <v>3027</v>
      </c>
      <c r="C515" s="832" t="s">
        <v>2897</v>
      </c>
      <c r="D515" s="832" t="s">
        <v>2898</v>
      </c>
      <c r="E515" s="832" t="s">
        <v>2525</v>
      </c>
      <c r="F515" s="849">
        <v>2</v>
      </c>
      <c r="G515" s="849">
        <v>239.4</v>
      </c>
      <c r="H515" s="837">
        <v>1</v>
      </c>
      <c r="I515" s="849"/>
      <c r="J515" s="849"/>
      <c r="K515" s="837">
        <v>0</v>
      </c>
      <c r="L515" s="849">
        <v>2</v>
      </c>
      <c r="M515" s="850">
        <v>239.4</v>
      </c>
    </row>
    <row r="516" spans="1:13" ht="14.4" customHeight="1" x14ac:dyDescent="0.3">
      <c r="A516" s="831" t="s">
        <v>1952</v>
      </c>
      <c r="B516" s="832" t="s">
        <v>1771</v>
      </c>
      <c r="C516" s="832" t="s">
        <v>1772</v>
      </c>
      <c r="D516" s="832" t="s">
        <v>1773</v>
      </c>
      <c r="E516" s="832" t="s">
        <v>1774</v>
      </c>
      <c r="F516" s="849"/>
      <c r="G516" s="849"/>
      <c r="H516" s="837"/>
      <c r="I516" s="849">
        <v>1</v>
      </c>
      <c r="J516" s="849">
        <v>0</v>
      </c>
      <c r="K516" s="837"/>
      <c r="L516" s="849">
        <v>1</v>
      </c>
      <c r="M516" s="850">
        <v>0</v>
      </c>
    </row>
    <row r="517" spans="1:13" ht="14.4" customHeight="1" x14ac:dyDescent="0.3">
      <c r="A517" s="831" t="s">
        <v>1952</v>
      </c>
      <c r="B517" s="832" t="s">
        <v>1800</v>
      </c>
      <c r="C517" s="832" t="s">
        <v>2546</v>
      </c>
      <c r="D517" s="832" t="s">
        <v>705</v>
      </c>
      <c r="E517" s="832" t="s">
        <v>2547</v>
      </c>
      <c r="F517" s="849"/>
      <c r="G517" s="849"/>
      <c r="H517" s="837">
        <v>0</v>
      </c>
      <c r="I517" s="849">
        <v>1</v>
      </c>
      <c r="J517" s="849">
        <v>264</v>
      </c>
      <c r="K517" s="837">
        <v>1</v>
      </c>
      <c r="L517" s="849">
        <v>1</v>
      </c>
      <c r="M517" s="850">
        <v>264</v>
      </c>
    </row>
    <row r="518" spans="1:13" ht="14.4" customHeight="1" thickBot="1" x14ac:dyDescent="0.35">
      <c r="A518" s="839" t="s">
        <v>1952</v>
      </c>
      <c r="B518" s="840" t="s">
        <v>1562</v>
      </c>
      <c r="C518" s="840" t="s">
        <v>1566</v>
      </c>
      <c r="D518" s="840" t="s">
        <v>1564</v>
      </c>
      <c r="E518" s="840" t="s">
        <v>1567</v>
      </c>
      <c r="F518" s="851"/>
      <c r="G518" s="851"/>
      <c r="H518" s="845">
        <v>0</v>
      </c>
      <c r="I518" s="851">
        <v>1</v>
      </c>
      <c r="J518" s="851">
        <v>1887.9</v>
      </c>
      <c r="K518" s="845">
        <v>1</v>
      </c>
      <c r="L518" s="851">
        <v>1</v>
      </c>
      <c r="M518" s="852">
        <v>1887.9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585</v>
      </c>
      <c r="B5" s="730" t="s">
        <v>586</v>
      </c>
      <c r="C5" s="731" t="s">
        <v>587</v>
      </c>
      <c r="D5" s="731" t="s">
        <v>587</v>
      </c>
      <c r="E5" s="731"/>
      <c r="F5" s="731" t="s">
        <v>587</v>
      </c>
      <c r="G5" s="731" t="s">
        <v>587</v>
      </c>
      <c r="H5" s="731" t="s">
        <v>587</v>
      </c>
      <c r="I5" s="732" t="s">
        <v>587</v>
      </c>
      <c r="J5" s="733" t="s">
        <v>73</v>
      </c>
    </row>
    <row r="6" spans="1:10" ht="14.4" customHeight="1" x14ac:dyDescent="0.3">
      <c r="A6" s="729" t="s">
        <v>585</v>
      </c>
      <c r="B6" s="730" t="s">
        <v>3046</v>
      </c>
      <c r="C6" s="731">
        <v>0</v>
      </c>
      <c r="D6" s="731">
        <v>0</v>
      </c>
      <c r="E6" s="731"/>
      <c r="F6" s="731">
        <v>-32.299999999999997</v>
      </c>
      <c r="G6" s="731">
        <v>0</v>
      </c>
      <c r="H6" s="731">
        <v>-32.299999999999997</v>
      </c>
      <c r="I6" s="732" t="s">
        <v>587</v>
      </c>
      <c r="J6" s="733" t="s">
        <v>1</v>
      </c>
    </row>
    <row r="7" spans="1:10" ht="14.4" customHeight="1" x14ac:dyDescent="0.3">
      <c r="A7" s="729" t="s">
        <v>585</v>
      </c>
      <c r="B7" s="730" t="s">
        <v>3047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587</v>
      </c>
      <c r="J7" s="733" t="s">
        <v>1</v>
      </c>
    </row>
    <row r="8" spans="1:10" ht="14.4" customHeight="1" x14ac:dyDescent="0.3">
      <c r="A8" s="729" t="s">
        <v>585</v>
      </c>
      <c r="B8" s="730" t="s">
        <v>3048</v>
      </c>
      <c r="C8" s="731">
        <v>1479.3909399999998</v>
      </c>
      <c r="D8" s="731">
        <v>664.69456999999954</v>
      </c>
      <c r="E8" s="731"/>
      <c r="F8" s="731">
        <v>1133.2501600000003</v>
      </c>
      <c r="G8" s="731">
        <v>908.33337500000005</v>
      </c>
      <c r="H8" s="731">
        <v>224.91678500000023</v>
      </c>
      <c r="I8" s="732">
        <v>1.2476147978158352</v>
      </c>
      <c r="J8" s="733" t="s">
        <v>1</v>
      </c>
    </row>
    <row r="9" spans="1:10" ht="14.4" customHeight="1" x14ac:dyDescent="0.3">
      <c r="A9" s="729" t="s">
        <v>585</v>
      </c>
      <c r="B9" s="730" t="s">
        <v>3049</v>
      </c>
      <c r="C9" s="731">
        <v>287.96463000000006</v>
      </c>
      <c r="D9" s="731">
        <v>517.24797999999998</v>
      </c>
      <c r="E9" s="731"/>
      <c r="F9" s="731">
        <v>419.01463999999999</v>
      </c>
      <c r="G9" s="731">
        <v>458.33331249999998</v>
      </c>
      <c r="H9" s="731">
        <v>-39.318672499999991</v>
      </c>
      <c r="I9" s="732">
        <v>0.91421380155517284</v>
      </c>
      <c r="J9" s="733" t="s">
        <v>1</v>
      </c>
    </row>
    <row r="10" spans="1:10" ht="14.4" customHeight="1" x14ac:dyDescent="0.3">
      <c r="A10" s="729" t="s">
        <v>585</v>
      </c>
      <c r="B10" s="730" t="s">
        <v>3050</v>
      </c>
      <c r="C10" s="731">
        <v>390.24837000000002</v>
      </c>
      <c r="D10" s="731">
        <v>328.34412000000003</v>
      </c>
      <c r="E10" s="731"/>
      <c r="F10" s="731">
        <v>396.4942200000001</v>
      </c>
      <c r="G10" s="731">
        <v>400.00001269531248</v>
      </c>
      <c r="H10" s="731">
        <v>-3.5057926953123797</v>
      </c>
      <c r="I10" s="732">
        <v>0.99123551853988867</v>
      </c>
      <c r="J10" s="733" t="s">
        <v>1</v>
      </c>
    </row>
    <row r="11" spans="1:10" ht="14.4" customHeight="1" x14ac:dyDescent="0.3">
      <c r="A11" s="729" t="s">
        <v>585</v>
      </c>
      <c r="B11" s="730" t="s">
        <v>3051</v>
      </c>
      <c r="C11" s="731">
        <v>21.145799999999998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587</v>
      </c>
      <c r="J11" s="733" t="s">
        <v>1</v>
      </c>
    </row>
    <row r="12" spans="1:10" ht="14.4" customHeight="1" x14ac:dyDescent="0.3">
      <c r="A12" s="729" t="s">
        <v>585</v>
      </c>
      <c r="B12" s="730" t="s">
        <v>3052</v>
      </c>
      <c r="C12" s="731">
        <v>0.44888</v>
      </c>
      <c r="D12" s="731">
        <v>0.48399999999999999</v>
      </c>
      <c r="E12" s="731"/>
      <c r="F12" s="731">
        <v>0.40293000000000001</v>
      </c>
      <c r="G12" s="731">
        <v>0.83333334350585941</v>
      </c>
      <c r="H12" s="731">
        <v>-0.4304033435058594</v>
      </c>
      <c r="I12" s="732">
        <v>0.48351599409770513</v>
      </c>
      <c r="J12" s="733" t="s">
        <v>1</v>
      </c>
    </row>
    <row r="13" spans="1:10" ht="14.4" customHeight="1" x14ac:dyDescent="0.3">
      <c r="A13" s="729" t="s">
        <v>585</v>
      </c>
      <c r="B13" s="730" t="s">
        <v>3053</v>
      </c>
      <c r="C13" s="731">
        <v>457.29326000000015</v>
      </c>
      <c r="D13" s="731">
        <v>496.49790999999999</v>
      </c>
      <c r="E13" s="731"/>
      <c r="F13" s="731">
        <v>564.43149000000005</v>
      </c>
      <c r="G13" s="731">
        <v>487.50000683593748</v>
      </c>
      <c r="H13" s="731">
        <v>76.93148316406257</v>
      </c>
      <c r="I13" s="732">
        <v>1.157808168380094</v>
      </c>
      <c r="J13" s="733" t="s">
        <v>1</v>
      </c>
    </row>
    <row r="14" spans="1:10" ht="14.4" customHeight="1" x14ac:dyDescent="0.3">
      <c r="A14" s="729" t="s">
        <v>585</v>
      </c>
      <c r="B14" s="730" t="s">
        <v>3054</v>
      </c>
      <c r="C14" s="731">
        <v>9941.510049999999</v>
      </c>
      <c r="D14" s="731">
        <v>9265.3785099999932</v>
      </c>
      <c r="E14" s="731"/>
      <c r="F14" s="731">
        <v>9931.2586500000052</v>
      </c>
      <c r="G14" s="731">
        <v>9464.7733027343766</v>
      </c>
      <c r="H14" s="731">
        <v>466.48534726562866</v>
      </c>
      <c r="I14" s="732">
        <v>1.0492864786450682</v>
      </c>
      <c r="J14" s="733" t="s">
        <v>1</v>
      </c>
    </row>
    <row r="15" spans="1:10" ht="14.4" customHeight="1" x14ac:dyDescent="0.3">
      <c r="A15" s="729" t="s">
        <v>585</v>
      </c>
      <c r="B15" s="730" t="s">
        <v>3055</v>
      </c>
      <c r="C15" s="731">
        <v>0</v>
      </c>
      <c r="D15" s="731">
        <v>0</v>
      </c>
      <c r="E15" s="731"/>
      <c r="F15" s="731">
        <v>0.73829999999999996</v>
      </c>
      <c r="G15" s="731">
        <v>0</v>
      </c>
      <c r="H15" s="731">
        <v>0.73829999999999996</v>
      </c>
      <c r="I15" s="732" t="s">
        <v>587</v>
      </c>
      <c r="J15" s="733" t="s">
        <v>1</v>
      </c>
    </row>
    <row r="16" spans="1:10" ht="14.4" customHeight="1" x14ac:dyDescent="0.3">
      <c r="A16" s="729" t="s">
        <v>585</v>
      </c>
      <c r="B16" s="730" t="s">
        <v>3056</v>
      </c>
      <c r="C16" s="731">
        <v>861.59262999999987</v>
      </c>
      <c r="D16" s="731">
        <v>717.7817</v>
      </c>
      <c r="E16" s="731"/>
      <c r="F16" s="731">
        <v>779.43362999999977</v>
      </c>
      <c r="G16" s="731">
        <v>783.33335449218748</v>
      </c>
      <c r="H16" s="731">
        <v>-3.8997244921877154</v>
      </c>
      <c r="I16" s="732">
        <v>0.99502162844231778</v>
      </c>
      <c r="J16" s="733" t="s">
        <v>1</v>
      </c>
    </row>
    <row r="17" spans="1:10" ht="14.4" customHeight="1" x14ac:dyDescent="0.3">
      <c r="A17" s="729" t="s">
        <v>585</v>
      </c>
      <c r="B17" s="730" t="s">
        <v>3057</v>
      </c>
      <c r="C17" s="731">
        <v>809.48834999999997</v>
      </c>
      <c r="D17" s="731">
        <v>777.90610000000027</v>
      </c>
      <c r="E17" s="731"/>
      <c r="F17" s="731">
        <v>1057.7767899999999</v>
      </c>
      <c r="G17" s="731">
        <v>808.33337500000005</v>
      </c>
      <c r="H17" s="731">
        <v>249.44341499999985</v>
      </c>
      <c r="I17" s="732">
        <v>1.3085897758458875</v>
      </c>
      <c r="J17" s="733" t="s">
        <v>1</v>
      </c>
    </row>
    <row r="18" spans="1:10" ht="14.4" customHeight="1" x14ac:dyDescent="0.3">
      <c r="A18" s="729" t="s">
        <v>585</v>
      </c>
      <c r="B18" s="730" t="s">
        <v>3058</v>
      </c>
      <c r="C18" s="731">
        <v>21.651040000000002</v>
      </c>
      <c r="D18" s="731">
        <v>24.169690000000003</v>
      </c>
      <c r="E18" s="731"/>
      <c r="F18" s="731">
        <v>27.254390000000001</v>
      </c>
      <c r="G18" s="731">
        <v>25</v>
      </c>
      <c r="H18" s="731">
        <v>2.2543900000000008</v>
      </c>
      <c r="I18" s="732">
        <v>1.0901756</v>
      </c>
      <c r="J18" s="733" t="s">
        <v>1</v>
      </c>
    </row>
    <row r="19" spans="1:10" ht="14.4" customHeight="1" x14ac:dyDescent="0.3">
      <c r="A19" s="729" t="s">
        <v>585</v>
      </c>
      <c r="B19" s="730" t="s">
        <v>3059</v>
      </c>
      <c r="C19" s="731">
        <v>111.69864</v>
      </c>
      <c r="D19" s="731">
        <v>122.36680000000001</v>
      </c>
      <c r="E19" s="731"/>
      <c r="F19" s="731">
        <v>120.75136000000001</v>
      </c>
      <c r="G19" s="731">
        <v>125.0000029296875</v>
      </c>
      <c r="H19" s="731">
        <v>-4.2486429296874917</v>
      </c>
      <c r="I19" s="732">
        <v>0.96601085735912062</v>
      </c>
      <c r="J19" s="733" t="s">
        <v>1</v>
      </c>
    </row>
    <row r="20" spans="1:10" ht="14.4" customHeight="1" x14ac:dyDescent="0.3">
      <c r="A20" s="729" t="s">
        <v>585</v>
      </c>
      <c r="B20" s="730" t="s">
        <v>3060</v>
      </c>
      <c r="C20" s="731">
        <v>1286.2640699999997</v>
      </c>
      <c r="D20" s="731">
        <v>1247.2714399999991</v>
      </c>
      <c r="E20" s="731"/>
      <c r="F20" s="731">
        <v>987.40725999999995</v>
      </c>
      <c r="G20" s="731">
        <v>1147.71430859375</v>
      </c>
      <c r="H20" s="731">
        <v>-160.3070485937501</v>
      </c>
      <c r="I20" s="732">
        <v>0.86032495422125732</v>
      </c>
      <c r="J20" s="733" t="s">
        <v>1</v>
      </c>
    </row>
    <row r="21" spans="1:10" ht="14.4" customHeight="1" x14ac:dyDescent="0.3">
      <c r="A21" s="729" t="s">
        <v>585</v>
      </c>
      <c r="B21" s="730" t="s">
        <v>3061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587</v>
      </c>
      <c r="J21" s="733" t="s">
        <v>1</v>
      </c>
    </row>
    <row r="22" spans="1:10" ht="14.4" customHeight="1" x14ac:dyDescent="0.3">
      <c r="A22" s="729" t="s">
        <v>585</v>
      </c>
      <c r="B22" s="730" t="s">
        <v>3062</v>
      </c>
      <c r="C22" s="731">
        <v>356.84789999999998</v>
      </c>
      <c r="D22" s="731">
        <v>318.50585000000001</v>
      </c>
      <c r="E22" s="731"/>
      <c r="F22" s="731">
        <v>401.89891999999998</v>
      </c>
      <c r="G22" s="731">
        <v>337.50000048828127</v>
      </c>
      <c r="H22" s="731">
        <v>64.398919511718702</v>
      </c>
      <c r="I22" s="732">
        <v>1.190811613091997</v>
      </c>
      <c r="J22" s="733" t="s">
        <v>1</v>
      </c>
    </row>
    <row r="23" spans="1:10" ht="14.4" customHeight="1" x14ac:dyDescent="0.3">
      <c r="A23" s="729" t="s">
        <v>585</v>
      </c>
      <c r="B23" s="730" t="s">
        <v>3063</v>
      </c>
      <c r="C23" s="731">
        <v>8.3305500000000006</v>
      </c>
      <c r="D23" s="731">
        <v>59.225319999999989</v>
      </c>
      <c r="E23" s="731"/>
      <c r="F23" s="731">
        <v>75.549390000000017</v>
      </c>
      <c r="G23" s="731">
        <v>54.166664062499997</v>
      </c>
      <c r="H23" s="731">
        <v>21.38272593750002</v>
      </c>
      <c r="I23" s="732">
        <v>1.3947580362864445</v>
      </c>
      <c r="J23" s="733" t="s">
        <v>1</v>
      </c>
    </row>
    <row r="24" spans="1:10" ht="14.4" customHeight="1" x14ac:dyDescent="0.3">
      <c r="A24" s="729" t="s">
        <v>585</v>
      </c>
      <c r="B24" s="730" t="s">
        <v>3064</v>
      </c>
      <c r="C24" s="731">
        <v>0</v>
      </c>
      <c r="D24" s="731">
        <v>0</v>
      </c>
      <c r="E24" s="731"/>
      <c r="F24" s="731">
        <v>163.80271999999999</v>
      </c>
      <c r="G24" s="731">
        <v>185.41665624999999</v>
      </c>
      <c r="H24" s="731">
        <v>-21.613936249999995</v>
      </c>
      <c r="I24" s="732">
        <v>0.88343044963092421</v>
      </c>
      <c r="J24" s="733" t="s">
        <v>1</v>
      </c>
    </row>
    <row r="25" spans="1:10" ht="14.4" customHeight="1" x14ac:dyDescent="0.3">
      <c r="A25" s="729" t="s">
        <v>585</v>
      </c>
      <c r="B25" s="730" t="s">
        <v>597</v>
      </c>
      <c r="C25" s="731">
        <v>16033.875109999999</v>
      </c>
      <c r="D25" s="731">
        <v>14539.873989999991</v>
      </c>
      <c r="E25" s="731"/>
      <c r="F25" s="731">
        <v>16027.164850000005</v>
      </c>
      <c r="G25" s="731">
        <v>15186.237704925539</v>
      </c>
      <c r="H25" s="731">
        <v>840.92714507446544</v>
      </c>
      <c r="I25" s="732">
        <v>1.055374290947765</v>
      </c>
      <c r="J25" s="733" t="s">
        <v>598</v>
      </c>
    </row>
    <row r="27" spans="1:10" ht="14.4" customHeight="1" x14ac:dyDescent="0.3">
      <c r="A27" s="729" t="s">
        <v>585</v>
      </c>
      <c r="B27" s="730" t="s">
        <v>586</v>
      </c>
      <c r="C27" s="731" t="s">
        <v>587</v>
      </c>
      <c r="D27" s="731" t="s">
        <v>587</v>
      </c>
      <c r="E27" s="731"/>
      <c r="F27" s="731" t="s">
        <v>587</v>
      </c>
      <c r="G27" s="731" t="s">
        <v>587</v>
      </c>
      <c r="H27" s="731" t="s">
        <v>587</v>
      </c>
      <c r="I27" s="732" t="s">
        <v>587</v>
      </c>
      <c r="J27" s="733" t="s">
        <v>73</v>
      </c>
    </row>
    <row r="28" spans="1:10" ht="14.4" customHeight="1" x14ac:dyDescent="0.3">
      <c r="A28" s="729" t="s">
        <v>599</v>
      </c>
      <c r="B28" s="730" t="s">
        <v>600</v>
      </c>
      <c r="C28" s="731" t="s">
        <v>587</v>
      </c>
      <c r="D28" s="731" t="s">
        <v>587</v>
      </c>
      <c r="E28" s="731"/>
      <c r="F28" s="731" t="s">
        <v>587</v>
      </c>
      <c r="G28" s="731" t="s">
        <v>587</v>
      </c>
      <c r="H28" s="731" t="s">
        <v>587</v>
      </c>
      <c r="I28" s="732" t="s">
        <v>587</v>
      </c>
      <c r="J28" s="733" t="s">
        <v>0</v>
      </c>
    </row>
    <row r="29" spans="1:10" ht="14.4" customHeight="1" x14ac:dyDescent="0.3">
      <c r="A29" s="729" t="s">
        <v>599</v>
      </c>
      <c r="B29" s="730" t="s">
        <v>3050</v>
      </c>
      <c r="C29" s="731">
        <v>7.7761499999999995</v>
      </c>
      <c r="D29" s="731">
        <v>6.0315799999999999</v>
      </c>
      <c r="E29" s="731"/>
      <c r="F29" s="731">
        <v>7.5431100000000004</v>
      </c>
      <c r="G29" s="731">
        <v>8</v>
      </c>
      <c r="H29" s="731">
        <v>-0.45688999999999957</v>
      </c>
      <c r="I29" s="732">
        <v>0.94288875000000005</v>
      </c>
      <c r="J29" s="733" t="s">
        <v>1</v>
      </c>
    </row>
    <row r="30" spans="1:10" ht="14.4" customHeight="1" x14ac:dyDescent="0.3">
      <c r="A30" s="729" t="s">
        <v>599</v>
      </c>
      <c r="B30" s="730" t="s">
        <v>3053</v>
      </c>
      <c r="C30" s="731">
        <v>139.15446</v>
      </c>
      <c r="D30" s="731">
        <v>150.46928999999997</v>
      </c>
      <c r="E30" s="731"/>
      <c r="F30" s="731">
        <v>199.23631999999995</v>
      </c>
      <c r="G30" s="731">
        <v>153</v>
      </c>
      <c r="H30" s="731">
        <v>46.236319999999949</v>
      </c>
      <c r="I30" s="732">
        <v>1.3021981699346401</v>
      </c>
      <c r="J30" s="733" t="s">
        <v>1</v>
      </c>
    </row>
    <row r="31" spans="1:10" ht="14.4" customHeight="1" x14ac:dyDescent="0.3">
      <c r="A31" s="729" t="s">
        <v>599</v>
      </c>
      <c r="B31" s="730" t="s">
        <v>3054</v>
      </c>
      <c r="C31" s="731">
        <v>175.93261999999999</v>
      </c>
      <c r="D31" s="731">
        <v>195.59297999999995</v>
      </c>
      <c r="E31" s="731"/>
      <c r="F31" s="731">
        <v>176.48954999999992</v>
      </c>
      <c r="G31" s="731">
        <v>209</v>
      </c>
      <c r="H31" s="731">
        <v>-32.510450000000077</v>
      </c>
      <c r="I31" s="732">
        <v>0.84444760765550198</v>
      </c>
      <c r="J31" s="733" t="s">
        <v>1</v>
      </c>
    </row>
    <row r="32" spans="1:10" ht="14.4" customHeight="1" x14ac:dyDescent="0.3">
      <c r="A32" s="729" t="s">
        <v>599</v>
      </c>
      <c r="B32" s="730" t="s">
        <v>3056</v>
      </c>
      <c r="C32" s="731">
        <v>11.868360000000001</v>
      </c>
      <c r="D32" s="731">
        <v>13.480040000000001</v>
      </c>
      <c r="E32" s="731"/>
      <c r="F32" s="731">
        <v>12.356</v>
      </c>
      <c r="G32" s="731">
        <v>13</v>
      </c>
      <c r="H32" s="731">
        <v>-0.64400000000000013</v>
      </c>
      <c r="I32" s="732">
        <v>0.95046153846153847</v>
      </c>
      <c r="J32" s="733" t="s">
        <v>1</v>
      </c>
    </row>
    <row r="33" spans="1:10" ht="14.4" customHeight="1" x14ac:dyDescent="0.3">
      <c r="A33" s="729" t="s">
        <v>599</v>
      </c>
      <c r="B33" s="730" t="s">
        <v>3058</v>
      </c>
      <c r="C33" s="731">
        <v>7.7329999999999997</v>
      </c>
      <c r="D33" s="731">
        <v>3.2286199999999998</v>
      </c>
      <c r="E33" s="731"/>
      <c r="F33" s="731">
        <v>4.4059999999999997</v>
      </c>
      <c r="G33" s="731">
        <v>4</v>
      </c>
      <c r="H33" s="731">
        <v>0.40599999999999969</v>
      </c>
      <c r="I33" s="732">
        <v>1.1014999999999999</v>
      </c>
      <c r="J33" s="733" t="s">
        <v>1</v>
      </c>
    </row>
    <row r="34" spans="1:10" ht="14.4" customHeight="1" x14ac:dyDescent="0.3">
      <c r="A34" s="729" t="s">
        <v>599</v>
      </c>
      <c r="B34" s="730" t="s">
        <v>3059</v>
      </c>
      <c r="C34" s="731">
        <v>26.358000000000001</v>
      </c>
      <c r="D34" s="731">
        <v>29.937849999999997</v>
      </c>
      <c r="E34" s="731"/>
      <c r="F34" s="731">
        <v>27.32</v>
      </c>
      <c r="G34" s="731">
        <v>29</v>
      </c>
      <c r="H34" s="731">
        <v>-1.6799999999999997</v>
      </c>
      <c r="I34" s="732">
        <v>0.9420689655172414</v>
      </c>
      <c r="J34" s="733" t="s">
        <v>1</v>
      </c>
    </row>
    <row r="35" spans="1:10" ht="14.4" customHeight="1" x14ac:dyDescent="0.3">
      <c r="A35" s="729" t="s">
        <v>599</v>
      </c>
      <c r="B35" s="730" t="s">
        <v>3060</v>
      </c>
      <c r="C35" s="731">
        <v>0</v>
      </c>
      <c r="D35" s="731">
        <v>41.197130000000001</v>
      </c>
      <c r="E35" s="731"/>
      <c r="F35" s="731">
        <v>0</v>
      </c>
      <c r="G35" s="731">
        <v>26</v>
      </c>
      <c r="H35" s="731">
        <v>-26</v>
      </c>
      <c r="I35" s="732">
        <v>0</v>
      </c>
      <c r="J35" s="733" t="s">
        <v>1</v>
      </c>
    </row>
    <row r="36" spans="1:10" ht="14.4" customHeight="1" x14ac:dyDescent="0.3">
      <c r="A36" s="729" t="s">
        <v>599</v>
      </c>
      <c r="B36" s="730" t="s">
        <v>3062</v>
      </c>
      <c r="C36" s="731">
        <v>0</v>
      </c>
      <c r="D36" s="731">
        <v>6.0916000000000006</v>
      </c>
      <c r="E36" s="731"/>
      <c r="F36" s="731">
        <v>4.1308999999999996</v>
      </c>
      <c r="G36" s="731">
        <v>8</v>
      </c>
      <c r="H36" s="731">
        <v>-3.8691000000000004</v>
      </c>
      <c r="I36" s="732">
        <v>0.51636249999999995</v>
      </c>
      <c r="J36" s="733" t="s">
        <v>1</v>
      </c>
    </row>
    <row r="37" spans="1:10" ht="14.4" customHeight="1" x14ac:dyDescent="0.3">
      <c r="A37" s="729" t="s">
        <v>599</v>
      </c>
      <c r="B37" s="730" t="s">
        <v>601</v>
      </c>
      <c r="C37" s="731">
        <v>368.82258999999999</v>
      </c>
      <c r="D37" s="731">
        <v>446.02908999999994</v>
      </c>
      <c r="E37" s="731"/>
      <c r="F37" s="731">
        <v>431.48187999999988</v>
      </c>
      <c r="G37" s="731">
        <v>450</v>
      </c>
      <c r="H37" s="731">
        <v>-18.518120000000124</v>
      </c>
      <c r="I37" s="732">
        <v>0.95884862222222189</v>
      </c>
      <c r="J37" s="733" t="s">
        <v>602</v>
      </c>
    </row>
    <row r="38" spans="1:10" ht="14.4" customHeight="1" x14ac:dyDescent="0.3">
      <c r="A38" s="729" t="s">
        <v>587</v>
      </c>
      <c r="B38" s="730" t="s">
        <v>587</v>
      </c>
      <c r="C38" s="731" t="s">
        <v>587</v>
      </c>
      <c r="D38" s="731" t="s">
        <v>587</v>
      </c>
      <c r="E38" s="731"/>
      <c r="F38" s="731" t="s">
        <v>587</v>
      </c>
      <c r="G38" s="731" t="s">
        <v>587</v>
      </c>
      <c r="H38" s="731" t="s">
        <v>587</v>
      </c>
      <c r="I38" s="732" t="s">
        <v>587</v>
      </c>
      <c r="J38" s="733" t="s">
        <v>603</v>
      </c>
    </row>
    <row r="39" spans="1:10" ht="14.4" customHeight="1" x14ac:dyDescent="0.3">
      <c r="A39" s="729" t="s">
        <v>3065</v>
      </c>
      <c r="B39" s="730" t="s">
        <v>3066</v>
      </c>
      <c r="C39" s="731" t="s">
        <v>587</v>
      </c>
      <c r="D39" s="731" t="s">
        <v>587</v>
      </c>
      <c r="E39" s="731"/>
      <c r="F39" s="731" t="s">
        <v>587</v>
      </c>
      <c r="G39" s="731" t="s">
        <v>587</v>
      </c>
      <c r="H39" s="731" t="s">
        <v>587</v>
      </c>
      <c r="I39" s="732" t="s">
        <v>587</v>
      </c>
      <c r="J39" s="733" t="s">
        <v>0</v>
      </c>
    </row>
    <row r="40" spans="1:10" ht="14.4" customHeight="1" x14ac:dyDescent="0.3">
      <c r="A40" s="729" t="s">
        <v>3065</v>
      </c>
      <c r="B40" s="730" t="s">
        <v>3054</v>
      </c>
      <c r="C40" s="731">
        <v>470.30549999999999</v>
      </c>
      <c r="D40" s="731">
        <v>267.19959999999998</v>
      </c>
      <c r="E40" s="731"/>
      <c r="F40" s="731">
        <v>200.3997</v>
      </c>
      <c r="G40" s="731">
        <v>213</v>
      </c>
      <c r="H40" s="731">
        <v>-12.600300000000004</v>
      </c>
      <c r="I40" s="732">
        <v>0.940843661971831</v>
      </c>
      <c r="J40" s="733" t="s">
        <v>1</v>
      </c>
    </row>
    <row r="41" spans="1:10" ht="14.4" customHeight="1" x14ac:dyDescent="0.3">
      <c r="A41" s="729" t="s">
        <v>3065</v>
      </c>
      <c r="B41" s="730" t="s">
        <v>3056</v>
      </c>
      <c r="C41" s="731">
        <v>3.306</v>
      </c>
      <c r="D41" s="731">
        <v>0</v>
      </c>
      <c r="E41" s="731"/>
      <c r="F41" s="731">
        <v>0</v>
      </c>
      <c r="G41" s="731">
        <v>0</v>
      </c>
      <c r="H41" s="731">
        <v>0</v>
      </c>
      <c r="I41" s="732" t="s">
        <v>587</v>
      </c>
      <c r="J41" s="733" t="s">
        <v>1</v>
      </c>
    </row>
    <row r="42" spans="1:10" ht="14.4" customHeight="1" x14ac:dyDescent="0.3">
      <c r="A42" s="729" t="s">
        <v>3065</v>
      </c>
      <c r="B42" s="730" t="s">
        <v>3067</v>
      </c>
      <c r="C42" s="731">
        <v>473.61149999999998</v>
      </c>
      <c r="D42" s="731">
        <v>267.19959999999998</v>
      </c>
      <c r="E42" s="731"/>
      <c r="F42" s="731">
        <v>200.3997</v>
      </c>
      <c r="G42" s="731">
        <v>213</v>
      </c>
      <c r="H42" s="731">
        <v>-12.600300000000004</v>
      </c>
      <c r="I42" s="732">
        <v>0.940843661971831</v>
      </c>
      <c r="J42" s="733" t="s">
        <v>602</v>
      </c>
    </row>
    <row r="43" spans="1:10" ht="14.4" customHeight="1" x14ac:dyDescent="0.3">
      <c r="A43" s="729" t="s">
        <v>587</v>
      </c>
      <c r="B43" s="730" t="s">
        <v>587</v>
      </c>
      <c r="C43" s="731" t="s">
        <v>587</v>
      </c>
      <c r="D43" s="731" t="s">
        <v>587</v>
      </c>
      <c r="E43" s="731"/>
      <c r="F43" s="731" t="s">
        <v>587</v>
      </c>
      <c r="G43" s="731" t="s">
        <v>587</v>
      </c>
      <c r="H43" s="731" t="s">
        <v>587</v>
      </c>
      <c r="I43" s="732" t="s">
        <v>587</v>
      </c>
      <c r="J43" s="733" t="s">
        <v>603</v>
      </c>
    </row>
    <row r="44" spans="1:10" ht="14.4" customHeight="1" x14ac:dyDescent="0.3">
      <c r="A44" s="729" t="s">
        <v>604</v>
      </c>
      <c r="B44" s="730" t="s">
        <v>605</v>
      </c>
      <c r="C44" s="731" t="s">
        <v>587</v>
      </c>
      <c r="D44" s="731" t="s">
        <v>587</v>
      </c>
      <c r="E44" s="731"/>
      <c r="F44" s="731" t="s">
        <v>587</v>
      </c>
      <c r="G44" s="731" t="s">
        <v>587</v>
      </c>
      <c r="H44" s="731" t="s">
        <v>587</v>
      </c>
      <c r="I44" s="732" t="s">
        <v>587</v>
      </c>
      <c r="J44" s="733" t="s">
        <v>0</v>
      </c>
    </row>
    <row r="45" spans="1:10" ht="14.4" customHeight="1" x14ac:dyDescent="0.3">
      <c r="A45" s="729" t="s">
        <v>604</v>
      </c>
      <c r="B45" s="730" t="s">
        <v>3053</v>
      </c>
      <c r="C45" s="731">
        <v>5.8209699999999991</v>
      </c>
      <c r="D45" s="731">
        <v>6.5453999999999999</v>
      </c>
      <c r="E45" s="731"/>
      <c r="F45" s="731">
        <v>5.9048100000000012</v>
      </c>
      <c r="G45" s="731">
        <v>6</v>
      </c>
      <c r="H45" s="731">
        <v>-9.5189999999998776E-2</v>
      </c>
      <c r="I45" s="732">
        <v>0.9841350000000002</v>
      </c>
      <c r="J45" s="733" t="s">
        <v>1</v>
      </c>
    </row>
    <row r="46" spans="1:10" ht="14.4" customHeight="1" x14ac:dyDescent="0.3">
      <c r="A46" s="729" t="s">
        <v>604</v>
      </c>
      <c r="B46" s="730" t="s">
        <v>3054</v>
      </c>
      <c r="C46" s="731">
        <v>4.7574500000000004</v>
      </c>
      <c r="D46" s="731">
        <v>5.1309499999999995</v>
      </c>
      <c r="E46" s="731"/>
      <c r="F46" s="731">
        <v>7.6470300000000009</v>
      </c>
      <c r="G46" s="731">
        <v>7</v>
      </c>
      <c r="H46" s="731">
        <v>0.64703000000000088</v>
      </c>
      <c r="I46" s="732">
        <v>1.0924328571428572</v>
      </c>
      <c r="J46" s="733" t="s">
        <v>1</v>
      </c>
    </row>
    <row r="47" spans="1:10" ht="14.4" customHeight="1" x14ac:dyDescent="0.3">
      <c r="A47" s="729" t="s">
        <v>604</v>
      </c>
      <c r="B47" s="730" t="s">
        <v>3058</v>
      </c>
      <c r="C47" s="731">
        <v>0.03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587</v>
      </c>
      <c r="J47" s="733" t="s">
        <v>1</v>
      </c>
    </row>
    <row r="48" spans="1:10" ht="14.4" customHeight="1" x14ac:dyDescent="0.3">
      <c r="A48" s="729" t="s">
        <v>604</v>
      </c>
      <c r="B48" s="730" t="s">
        <v>3059</v>
      </c>
      <c r="C48" s="731">
        <v>0.71</v>
      </c>
      <c r="D48" s="731">
        <v>0.69</v>
      </c>
      <c r="E48" s="731"/>
      <c r="F48" s="731">
        <v>0.378</v>
      </c>
      <c r="G48" s="731">
        <v>1</v>
      </c>
      <c r="H48" s="731">
        <v>-0.622</v>
      </c>
      <c r="I48" s="732">
        <v>0.378</v>
      </c>
      <c r="J48" s="733" t="s">
        <v>1</v>
      </c>
    </row>
    <row r="49" spans="1:10" ht="14.4" customHeight="1" x14ac:dyDescent="0.3">
      <c r="A49" s="729" t="s">
        <v>604</v>
      </c>
      <c r="B49" s="730" t="s">
        <v>606</v>
      </c>
      <c r="C49" s="731">
        <v>11.31842</v>
      </c>
      <c r="D49" s="731">
        <v>12.366349999999999</v>
      </c>
      <c r="E49" s="731"/>
      <c r="F49" s="731">
        <v>13.929840000000002</v>
      </c>
      <c r="G49" s="731">
        <v>14</v>
      </c>
      <c r="H49" s="731">
        <v>-7.015999999999778E-2</v>
      </c>
      <c r="I49" s="732">
        <v>0.99498857142857156</v>
      </c>
      <c r="J49" s="733" t="s">
        <v>602</v>
      </c>
    </row>
    <row r="50" spans="1:10" ht="14.4" customHeight="1" x14ac:dyDescent="0.3">
      <c r="A50" s="729" t="s">
        <v>587</v>
      </c>
      <c r="B50" s="730" t="s">
        <v>587</v>
      </c>
      <c r="C50" s="731" t="s">
        <v>587</v>
      </c>
      <c r="D50" s="731" t="s">
        <v>587</v>
      </c>
      <c r="E50" s="731"/>
      <c r="F50" s="731" t="s">
        <v>587</v>
      </c>
      <c r="G50" s="731" t="s">
        <v>587</v>
      </c>
      <c r="H50" s="731" t="s">
        <v>587</v>
      </c>
      <c r="I50" s="732" t="s">
        <v>587</v>
      </c>
      <c r="J50" s="733" t="s">
        <v>603</v>
      </c>
    </row>
    <row r="51" spans="1:10" ht="14.4" customHeight="1" x14ac:dyDescent="0.3">
      <c r="A51" s="729" t="s">
        <v>607</v>
      </c>
      <c r="B51" s="730" t="s">
        <v>608</v>
      </c>
      <c r="C51" s="731" t="s">
        <v>587</v>
      </c>
      <c r="D51" s="731" t="s">
        <v>587</v>
      </c>
      <c r="E51" s="731"/>
      <c r="F51" s="731" t="s">
        <v>587</v>
      </c>
      <c r="G51" s="731" t="s">
        <v>587</v>
      </c>
      <c r="H51" s="731" t="s">
        <v>587</v>
      </c>
      <c r="I51" s="732" t="s">
        <v>587</v>
      </c>
      <c r="J51" s="733" t="s">
        <v>0</v>
      </c>
    </row>
    <row r="52" spans="1:10" ht="14.4" customHeight="1" x14ac:dyDescent="0.3">
      <c r="A52" s="729" t="s">
        <v>607</v>
      </c>
      <c r="B52" s="730" t="s">
        <v>3050</v>
      </c>
      <c r="C52" s="731">
        <v>313.91290000000004</v>
      </c>
      <c r="D52" s="731">
        <v>222.36224000000004</v>
      </c>
      <c r="E52" s="731"/>
      <c r="F52" s="731">
        <v>292.28015000000011</v>
      </c>
      <c r="G52" s="731">
        <v>298</v>
      </c>
      <c r="H52" s="731">
        <v>-5.7198499999998944</v>
      </c>
      <c r="I52" s="732">
        <v>0.98080587248322182</v>
      </c>
      <c r="J52" s="733" t="s">
        <v>1</v>
      </c>
    </row>
    <row r="53" spans="1:10" ht="14.4" customHeight="1" x14ac:dyDescent="0.3">
      <c r="A53" s="729" t="s">
        <v>607</v>
      </c>
      <c r="B53" s="730" t="s">
        <v>3052</v>
      </c>
      <c r="C53" s="731">
        <v>0.32788</v>
      </c>
      <c r="D53" s="731">
        <v>0</v>
      </c>
      <c r="E53" s="731"/>
      <c r="F53" s="731">
        <v>0.40293000000000001</v>
      </c>
      <c r="G53" s="731">
        <v>1</v>
      </c>
      <c r="H53" s="731">
        <v>-0.59706999999999999</v>
      </c>
      <c r="I53" s="732">
        <v>0.40293000000000001</v>
      </c>
      <c r="J53" s="733" t="s">
        <v>1</v>
      </c>
    </row>
    <row r="54" spans="1:10" ht="14.4" customHeight="1" x14ac:dyDescent="0.3">
      <c r="A54" s="729" t="s">
        <v>607</v>
      </c>
      <c r="B54" s="730" t="s">
        <v>3053</v>
      </c>
      <c r="C54" s="731">
        <v>106.73513000000004</v>
      </c>
      <c r="D54" s="731">
        <v>122.54374</v>
      </c>
      <c r="E54" s="731"/>
      <c r="F54" s="731">
        <v>132.99089000000001</v>
      </c>
      <c r="G54" s="731">
        <v>125</v>
      </c>
      <c r="H54" s="731">
        <v>7.9908900000000074</v>
      </c>
      <c r="I54" s="732">
        <v>1.06392712</v>
      </c>
      <c r="J54" s="733" t="s">
        <v>1</v>
      </c>
    </row>
    <row r="55" spans="1:10" ht="14.4" customHeight="1" x14ac:dyDescent="0.3">
      <c r="A55" s="729" t="s">
        <v>607</v>
      </c>
      <c r="B55" s="730" t="s">
        <v>3054</v>
      </c>
      <c r="C55" s="731">
        <v>618.69902999999999</v>
      </c>
      <c r="D55" s="731">
        <v>599.45851999999979</v>
      </c>
      <c r="E55" s="731"/>
      <c r="F55" s="731">
        <v>807.91975000000014</v>
      </c>
      <c r="G55" s="731">
        <v>674</v>
      </c>
      <c r="H55" s="731">
        <v>133.91975000000014</v>
      </c>
      <c r="I55" s="732">
        <v>1.1986939910979231</v>
      </c>
      <c r="J55" s="733" t="s">
        <v>1</v>
      </c>
    </row>
    <row r="56" spans="1:10" ht="14.4" customHeight="1" x14ac:dyDescent="0.3">
      <c r="A56" s="729" t="s">
        <v>607</v>
      </c>
      <c r="B56" s="730" t="s">
        <v>3055</v>
      </c>
      <c r="C56" s="731">
        <v>0</v>
      </c>
      <c r="D56" s="731">
        <v>0</v>
      </c>
      <c r="E56" s="731"/>
      <c r="F56" s="731">
        <v>0.73829999999999996</v>
      </c>
      <c r="G56" s="731">
        <v>0</v>
      </c>
      <c r="H56" s="731">
        <v>0.73829999999999996</v>
      </c>
      <c r="I56" s="732" t="s">
        <v>587</v>
      </c>
      <c r="J56" s="733" t="s">
        <v>1</v>
      </c>
    </row>
    <row r="57" spans="1:10" ht="14.4" customHeight="1" x14ac:dyDescent="0.3">
      <c r="A57" s="729" t="s">
        <v>607</v>
      </c>
      <c r="B57" s="730" t="s">
        <v>3056</v>
      </c>
      <c r="C57" s="731">
        <v>43.085759999999993</v>
      </c>
      <c r="D57" s="731">
        <v>30.819839999999999</v>
      </c>
      <c r="E57" s="731"/>
      <c r="F57" s="731">
        <v>54.71875</v>
      </c>
      <c r="G57" s="731">
        <v>41</v>
      </c>
      <c r="H57" s="731">
        <v>13.71875</v>
      </c>
      <c r="I57" s="732">
        <v>1.3346036585365855</v>
      </c>
      <c r="J57" s="733" t="s">
        <v>1</v>
      </c>
    </row>
    <row r="58" spans="1:10" ht="14.4" customHeight="1" x14ac:dyDescent="0.3">
      <c r="A58" s="729" t="s">
        <v>607</v>
      </c>
      <c r="B58" s="730" t="s">
        <v>3058</v>
      </c>
      <c r="C58" s="731">
        <v>8.6110000000000007</v>
      </c>
      <c r="D58" s="731">
        <v>9.0180000000000007</v>
      </c>
      <c r="E58" s="731"/>
      <c r="F58" s="731">
        <v>10.35313</v>
      </c>
      <c r="G58" s="731">
        <v>10</v>
      </c>
      <c r="H58" s="731">
        <v>0.35313000000000017</v>
      </c>
      <c r="I58" s="732">
        <v>1.0353129999999999</v>
      </c>
      <c r="J58" s="733" t="s">
        <v>1</v>
      </c>
    </row>
    <row r="59" spans="1:10" ht="14.4" customHeight="1" x14ac:dyDescent="0.3">
      <c r="A59" s="729" t="s">
        <v>607</v>
      </c>
      <c r="B59" s="730" t="s">
        <v>3059</v>
      </c>
      <c r="C59" s="731">
        <v>51.702949999999994</v>
      </c>
      <c r="D59" s="731">
        <v>49.874000000000002</v>
      </c>
      <c r="E59" s="731"/>
      <c r="F59" s="731">
        <v>50.418500000000002</v>
      </c>
      <c r="G59" s="731">
        <v>53</v>
      </c>
      <c r="H59" s="731">
        <v>-2.5814999999999984</v>
      </c>
      <c r="I59" s="732">
        <v>0.95129245283018871</v>
      </c>
      <c r="J59" s="733" t="s">
        <v>1</v>
      </c>
    </row>
    <row r="60" spans="1:10" ht="14.4" customHeight="1" x14ac:dyDescent="0.3">
      <c r="A60" s="729" t="s">
        <v>607</v>
      </c>
      <c r="B60" s="730" t="s">
        <v>3060</v>
      </c>
      <c r="C60" s="731">
        <v>42.97795</v>
      </c>
      <c r="D60" s="731">
        <v>50.073799999999999</v>
      </c>
      <c r="E60" s="731"/>
      <c r="F60" s="731">
        <v>59.810360000000003</v>
      </c>
      <c r="G60" s="731">
        <v>64</v>
      </c>
      <c r="H60" s="731">
        <v>-4.1896399999999971</v>
      </c>
      <c r="I60" s="732">
        <v>0.93453687500000004</v>
      </c>
      <c r="J60" s="733" t="s">
        <v>1</v>
      </c>
    </row>
    <row r="61" spans="1:10" ht="14.4" customHeight="1" x14ac:dyDescent="0.3">
      <c r="A61" s="729" t="s">
        <v>607</v>
      </c>
      <c r="B61" s="730" t="s">
        <v>3062</v>
      </c>
      <c r="C61" s="731">
        <v>86.223640000000017</v>
      </c>
      <c r="D61" s="731">
        <v>71.167280000000005</v>
      </c>
      <c r="E61" s="731"/>
      <c r="F61" s="731">
        <v>93.388499999999993</v>
      </c>
      <c r="G61" s="731">
        <v>82</v>
      </c>
      <c r="H61" s="731">
        <v>11.388499999999993</v>
      </c>
      <c r="I61" s="732">
        <v>1.1388841463414634</v>
      </c>
      <c r="J61" s="733" t="s">
        <v>1</v>
      </c>
    </row>
    <row r="62" spans="1:10" ht="14.4" customHeight="1" x14ac:dyDescent="0.3">
      <c r="A62" s="729" t="s">
        <v>607</v>
      </c>
      <c r="B62" s="730" t="s">
        <v>609</v>
      </c>
      <c r="C62" s="731">
        <v>1272.2762400000001</v>
      </c>
      <c r="D62" s="731">
        <v>1155.3174199999999</v>
      </c>
      <c r="E62" s="731"/>
      <c r="F62" s="731">
        <v>1503.0212600000002</v>
      </c>
      <c r="G62" s="731">
        <v>1347</v>
      </c>
      <c r="H62" s="731">
        <v>156.02126000000021</v>
      </c>
      <c r="I62" s="732">
        <v>1.1158287008166297</v>
      </c>
      <c r="J62" s="733" t="s">
        <v>602</v>
      </c>
    </row>
    <row r="63" spans="1:10" ht="14.4" customHeight="1" x14ac:dyDescent="0.3">
      <c r="A63" s="729" t="s">
        <v>587</v>
      </c>
      <c r="B63" s="730" t="s">
        <v>587</v>
      </c>
      <c r="C63" s="731" t="s">
        <v>587</v>
      </c>
      <c r="D63" s="731" t="s">
        <v>587</v>
      </c>
      <c r="E63" s="731"/>
      <c r="F63" s="731" t="s">
        <v>587</v>
      </c>
      <c r="G63" s="731" t="s">
        <v>587</v>
      </c>
      <c r="H63" s="731" t="s">
        <v>587</v>
      </c>
      <c r="I63" s="732" t="s">
        <v>587</v>
      </c>
      <c r="J63" s="733" t="s">
        <v>603</v>
      </c>
    </row>
    <row r="64" spans="1:10" ht="14.4" customHeight="1" x14ac:dyDescent="0.3">
      <c r="A64" s="729" t="s">
        <v>610</v>
      </c>
      <c r="B64" s="730" t="s">
        <v>611</v>
      </c>
      <c r="C64" s="731" t="s">
        <v>587</v>
      </c>
      <c r="D64" s="731" t="s">
        <v>587</v>
      </c>
      <c r="E64" s="731"/>
      <c r="F64" s="731" t="s">
        <v>587</v>
      </c>
      <c r="G64" s="731" t="s">
        <v>587</v>
      </c>
      <c r="H64" s="731" t="s">
        <v>587</v>
      </c>
      <c r="I64" s="732" t="s">
        <v>587</v>
      </c>
      <c r="J64" s="733" t="s">
        <v>0</v>
      </c>
    </row>
    <row r="65" spans="1:10" ht="14.4" customHeight="1" x14ac:dyDescent="0.3">
      <c r="A65" s="729" t="s">
        <v>610</v>
      </c>
      <c r="B65" s="730" t="s">
        <v>3046</v>
      </c>
      <c r="C65" s="731">
        <v>0</v>
      </c>
      <c r="D65" s="731">
        <v>0</v>
      </c>
      <c r="E65" s="731"/>
      <c r="F65" s="731">
        <v>-32.299999999999997</v>
      </c>
      <c r="G65" s="731">
        <v>0</v>
      </c>
      <c r="H65" s="731">
        <v>-32.299999999999997</v>
      </c>
      <c r="I65" s="732" t="s">
        <v>587</v>
      </c>
      <c r="J65" s="733" t="s">
        <v>1</v>
      </c>
    </row>
    <row r="66" spans="1:10" ht="14.4" customHeight="1" x14ac:dyDescent="0.3">
      <c r="A66" s="729" t="s">
        <v>610</v>
      </c>
      <c r="B66" s="730" t="s">
        <v>3047</v>
      </c>
      <c r="C66" s="731">
        <v>0</v>
      </c>
      <c r="D66" s="731">
        <v>0</v>
      </c>
      <c r="E66" s="731"/>
      <c r="F66" s="731">
        <v>0</v>
      </c>
      <c r="G66" s="731">
        <v>0</v>
      </c>
      <c r="H66" s="731">
        <v>0</v>
      </c>
      <c r="I66" s="732" t="s">
        <v>587</v>
      </c>
      <c r="J66" s="733" t="s">
        <v>1</v>
      </c>
    </row>
    <row r="67" spans="1:10" ht="14.4" customHeight="1" x14ac:dyDescent="0.3">
      <c r="A67" s="729" t="s">
        <v>610</v>
      </c>
      <c r="B67" s="730" t="s">
        <v>3048</v>
      </c>
      <c r="C67" s="731">
        <v>1479.3909399999998</v>
      </c>
      <c r="D67" s="731">
        <v>664.69456999999954</v>
      </c>
      <c r="E67" s="731"/>
      <c r="F67" s="731">
        <v>1133.2501600000003</v>
      </c>
      <c r="G67" s="731">
        <v>908</v>
      </c>
      <c r="H67" s="731">
        <v>225.25016000000028</v>
      </c>
      <c r="I67" s="732">
        <v>1.2480728634361236</v>
      </c>
      <c r="J67" s="733" t="s">
        <v>1</v>
      </c>
    </row>
    <row r="68" spans="1:10" ht="14.4" customHeight="1" x14ac:dyDescent="0.3">
      <c r="A68" s="729" t="s">
        <v>610</v>
      </c>
      <c r="B68" s="730" t="s">
        <v>3049</v>
      </c>
      <c r="C68" s="731">
        <v>287.96463000000006</v>
      </c>
      <c r="D68" s="731">
        <v>517.24797999999998</v>
      </c>
      <c r="E68" s="731"/>
      <c r="F68" s="731">
        <v>419.01463999999999</v>
      </c>
      <c r="G68" s="731">
        <v>458</v>
      </c>
      <c r="H68" s="731">
        <v>-38.985360000000014</v>
      </c>
      <c r="I68" s="732">
        <v>0.91487912663755455</v>
      </c>
      <c r="J68" s="733" t="s">
        <v>1</v>
      </c>
    </row>
    <row r="69" spans="1:10" ht="14.4" customHeight="1" x14ac:dyDescent="0.3">
      <c r="A69" s="729" t="s">
        <v>610</v>
      </c>
      <c r="B69" s="730" t="s">
        <v>3050</v>
      </c>
      <c r="C69" s="731">
        <v>68.559320000000014</v>
      </c>
      <c r="D69" s="731">
        <v>99.950299999999984</v>
      </c>
      <c r="E69" s="731"/>
      <c r="F69" s="731">
        <v>96.670959999999994</v>
      </c>
      <c r="G69" s="731">
        <v>94</v>
      </c>
      <c r="H69" s="731">
        <v>2.6709599999999938</v>
      </c>
      <c r="I69" s="732">
        <v>1.0284144680851064</v>
      </c>
      <c r="J69" s="733" t="s">
        <v>1</v>
      </c>
    </row>
    <row r="70" spans="1:10" ht="14.4" customHeight="1" x14ac:dyDescent="0.3">
      <c r="A70" s="729" t="s">
        <v>610</v>
      </c>
      <c r="B70" s="730" t="s">
        <v>3051</v>
      </c>
      <c r="C70" s="731">
        <v>21.145799999999998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587</v>
      </c>
      <c r="J70" s="733" t="s">
        <v>1</v>
      </c>
    </row>
    <row r="71" spans="1:10" ht="14.4" customHeight="1" x14ac:dyDescent="0.3">
      <c r="A71" s="729" t="s">
        <v>610</v>
      </c>
      <c r="B71" s="730" t="s">
        <v>3052</v>
      </c>
      <c r="C71" s="731">
        <v>0.121</v>
      </c>
      <c r="D71" s="731">
        <v>0.48399999999999999</v>
      </c>
      <c r="E71" s="731"/>
      <c r="F71" s="731">
        <v>0</v>
      </c>
      <c r="G71" s="731">
        <v>0</v>
      </c>
      <c r="H71" s="731">
        <v>0</v>
      </c>
      <c r="I71" s="732" t="s">
        <v>587</v>
      </c>
      <c r="J71" s="733" t="s">
        <v>1</v>
      </c>
    </row>
    <row r="72" spans="1:10" ht="14.4" customHeight="1" x14ac:dyDescent="0.3">
      <c r="A72" s="729" t="s">
        <v>610</v>
      </c>
      <c r="B72" s="730" t="s">
        <v>3053</v>
      </c>
      <c r="C72" s="731">
        <v>205.5827000000001</v>
      </c>
      <c r="D72" s="731">
        <v>216.93948000000006</v>
      </c>
      <c r="E72" s="731"/>
      <c r="F72" s="731">
        <v>226.29947000000007</v>
      </c>
      <c r="G72" s="731">
        <v>203</v>
      </c>
      <c r="H72" s="731">
        <v>23.299470000000071</v>
      </c>
      <c r="I72" s="732">
        <v>1.1147757142857146</v>
      </c>
      <c r="J72" s="733" t="s">
        <v>1</v>
      </c>
    </row>
    <row r="73" spans="1:10" ht="14.4" customHeight="1" x14ac:dyDescent="0.3">
      <c r="A73" s="729" t="s">
        <v>610</v>
      </c>
      <c r="B73" s="730" t="s">
        <v>3054</v>
      </c>
      <c r="C73" s="731">
        <v>8671.8154500000001</v>
      </c>
      <c r="D73" s="731">
        <v>8197.996459999993</v>
      </c>
      <c r="E73" s="731"/>
      <c r="F73" s="731">
        <v>8738.8026200000058</v>
      </c>
      <c r="G73" s="731">
        <v>8363</v>
      </c>
      <c r="H73" s="731">
        <v>375.80262000000585</v>
      </c>
      <c r="I73" s="732">
        <v>1.0449363410259482</v>
      </c>
      <c r="J73" s="733" t="s">
        <v>1</v>
      </c>
    </row>
    <row r="74" spans="1:10" ht="14.4" customHeight="1" x14ac:dyDescent="0.3">
      <c r="A74" s="729" t="s">
        <v>610</v>
      </c>
      <c r="B74" s="730" t="s">
        <v>3056</v>
      </c>
      <c r="C74" s="731">
        <v>803.33250999999984</v>
      </c>
      <c r="D74" s="731">
        <v>673.48181999999997</v>
      </c>
      <c r="E74" s="731"/>
      <c r="F74" s="731">
        <v>712.35887999999977</v>
      </c>
      <c r="G74" s="731">
        <v>729</v>
      </c>
      <c r="H74" s="731">
        <v>-16.641120000000228</v>
      </c>
      <c r="I74" s="732">
        <v>0.97717267489711901</v>
      </c>
      <c r="J74" s="733" t="s">
        <v>1</v>
      </c>
    </row>
    <row r="75" spans="1:10" ht="14.4" customHeight="1" x14ac:dyDescent="0.3">
      <c r="A75" s="729" t="s">
        <v>610</v>
      </c>
      <c r="B75" s="730" t="s">
        <v>3057</v>
      </c>
      <c r="C75" s="731">
        <v>809.48834999999997</v>
      </c>
      <c r="D75" s="731">
        <v>777.90610000000027</v>
      </c>
      <c r="E75" s="731"/>
      <c r="F75" s="731">
        <v>1057.7767899999999</v>
      </c>
      <c r="G75" s="731">
        <v>808</v>
      </c>
      <c r="H75" s="731">
        <v>249.77678999999989</v>
      </c>
      <c r="I75" s="732">
        <v>1.3091296905940593</v>
      </c>
      <c r="J75" s="733" t="s">
        <v>1</v>
      </c>
    </row>
    <row r="76" spans="1:10" ht="14.4" customHeight="1" x14ac:dyDescent="0.3">
      <c r="A76" s="729" t="s">
        <v>610</v>
      </c>
      <c r="B76" s="730" t="s">
        <v>3058</v>
      </c>
      <c r="C76" s="731">
        <v>5.2770400000000004</v>
      </c>
      <c r="D76" s="731">
        <v>11.923070000000001</v>
      </c>
      <c r="E76" s="731"/>
      <c r="F76" s="731">
        <v>12.49526</v>
      </c>
      <c r="G76" s="731">
        <v>11</v>
      </c>
      <c r="H76" s="731">
        <v>1.49526</v>
      </c>
      <c r="I76" s="732">
        <v>1.1359327272727273</v>
      </c>
      <c r="J76" s="733" t="s">
        <v>1</v>
      </c>
    </row>
    <row r="77" spans="1:10" ht="14.4" customHeight="1" x14ac:dyDescent="0.3">
      <c r="A77" s="729" t="s">
        <v>610</v>
      </c>
      <c r="B77" s="730" t="s">
        <v>3059</v>
      </c>
      <c r="C77" s="731">
        <v>32.927690000000005</v>
      </c>
      <c r="D77" s="731">
        <v>41.864950000000015</v>
      </c>
      <c r="E77" s="731"/>
      <c r="F77" s="731">
        <v>42.634860000000003</v>
      </c>
      <c r="G77" s="731">
        <v>42</v>
      </c>
      <c r="H77" s="731">
        <v>0.63486000000000331</v>
      </c>
      <c r="I77" s="732">
        <v>1.0151157142857143</v>
      </c>
      <c r="J77" s="733" t="s">
        <v>1</v>
      </c>
    </row>
    <row r="78" spans="1:10" ht="14.4" customHeight="1" x14ac:dyDescent="0.3">
      <c r="A78" s="729" t="s">
        <v>610</v>
      </c>
      <c r="B78" s="730" t="s">
        <v>3060</v>
      </c>
      <c r="C78" s="731">
        <v>1243.2861199999998</v>
      </c>
      <c r="D78" s="731">
        <v>1156.0005099999992</v>
      </c>
      <c r="E78" s="731"/>
      <c r="F78" s="731">
        <v>927.59690000000001</v>
      </c>
      <c r="G78" s="731">
        <v>1058</v>
      </c>
      <c r="H78" s="731">
        <v>-130.40309999999999</v>
      </c>
      <c r="I78" s="732">
        <v>0.87674565217391309</v>
      </c>
      <c r="J78" s="733" t="s">
        <v>1</v>
      </c>
    </row>
    <row r="79" spans="1:10" ht="14.4" customHeight="1" x14ac:dyDescent="0.3">
      <c r="A79" s="729" t="s">
        <v>610</v>
      </c>
      <c r="B79" s="730" t="s">
        <v>3061</v>
      </c>
      <c r="C79" s="731">
        <v>0</v>
      </c>
      <c r="D79" s="731">
        <v>0</v>
      </c>
      <c r="E79" s="731"/>
      <c r="F79" s="731">
        <v>0</v>
      </c>
      <c r="G79" s="731">
        <v>0</v>
      </c>
      <c r="H79" s="731">
        <v>0</v>
      </c>
      <c r="I79" s="732" t="s">
        <v>587</v>
      </c>
      <c r="J79" s="733" t="s">
        <v>1</v>
      </c>
    </row>
    <row r="80" spans="1:10" ht="14.4" customHeight="1" x14ac:dyDescent="0.3">
      <c r="A80" s="729" t="s">
        <v>610</v>
      </c>
      <c r="B80" s="730" t="s">
        <v>3062</v>
      </c>
      <c r="C80" s="731">
        <v>270.62425999999999</v>
      </c>
      <c r="D80" s="731">
        <v>241.24697</v>
      </c>
      <c r="E80" s="731"/>
      <c r="F80" s="731">
        <v>304.37952000000001</v>
      </c>
      <c r="G80" s="731">
        <v>248</v>
      </c>
      <c r="H80" s="731">
        <v>56.379520000000014</v>
      </c>
      <c r="I80" s="732">
        <v>1.2273367741935484</v>
      </c>
      <c r="J80" s="733" t="s">
        <v>1</v>
      </c>
    </row>
    <row r="81" spans="1:10" ht="14.4" customHeight="1" x14ac:dyDescent="0.3">
      <c r="A81" s="729" t="s">
        <v>610</v>
      </c>
      <c r="B81" s="730" t="s">
        <v>3063</v>
      </c>
      <c r="C81" s="731">
        <v>8.3305500000000006</v>
      </c>
      <c r="D81" s="731">
        <v>59.225319999999989</v>
      </c>
      <c r="E81" s="731"/>
      <c r="F81" s="731">
        <v>75.549390000000017</v>
      </c>
      <c r="G81" s="731">
        <v>54</v>
      </c>
      <c r="H81" s="731">
        <v>21.549390000000017</v>
      </c>
      <c r="I81" s="732">
        <v>1.399062777777778</v>
      </c>
      <c r="J81" s="733" t="s">
        <v>1</v>
      </c>
    </row>
    <row r="82" spans="1:10" ht="14.4" customHeight="1" x14ac:dyDescent="0.3">
      <c r="A82" s="729" t="s">
        <v>610</v>
      </c>
      <c r="B82" s="730" t="s">
        <v>3064</v>
      </c>
      <c r="C82" s="731">
        <v>0</v>
      </c>
      <c r="D82" s="731">
        <v>0</v>
      </c>
      <c r="E82" s="731"/>
      <c r="F82" s="731">
        <v>163.80271999999999</v>
      </c>
      <c r="G82" s="731">
        <v>185</v>
      </c>
      <c r="H82" s="731">
        <v>-21.197280000000006</v>
      </c>
      <c r="I82" s="732">
        <v>0.88542010810810812</v>
      </c>
      <c r="J82" s="733" t="s">
        <v>1</v>
      </c>
    </row>
    <row r="83" spans="1:10" ht="14.4" customHeight="1" x14ac:dyDescent="0.3">
      <c r="A83" s="729" t="s">
        <v>610</v>
      </c>
      <c r="B83" s="730" t="s">
        <v>612</v>
      </c>
      <c r="C83" s="731">
        <v>13907.846360000001</v>
      </c>
      <c r="D83" s="731">
        <v>12658.961529999993</v>
      </c>
      <c r="E83" s="731"/>
      <c r="F83" s="731">
        <v>13878.332170000007</v>
      </c>
      <c r="G83" s="731">
        <v>13162</v>
      </c>
      <c r="H83" s="731">
        <v>716.33217000000695</v>
      </c>
      <c r="I83" s="732">
        <v>1.054424264549461</v>
      </c>
      <c r="J83" s="733" t="s">
        <v>602</v>
      </c>
    </row>
    <row r="84" spans="1:10" ht="14.4" customHeight="1" x14ac:dyDescent="0.3">
      <c r="A84" s="729" t="s">
        <v>587</v>
      </c>
      <c r="B84" s="730" t="s">
        <v>587</v>
      </c>
      <c r="C84" s="731" t="s">
        <v>587</v>
      </c>
      <c r="D84" s="731" t="s">
        <v>587</v>
      </c>
      <c r="E84" s="731"/>
      <c r="F84" s="731" t="s">
        <v>587</v>
      </c>
      <c r="G84" s="731" t="s">
        <v>587</v>
      </c>
      <c r="H84" s="731" t="s">
        <v>587</v>
      </c>
      <c r="I84" s="732" t="s">
        <v>587</v>
      </c>
      <c r="J84" s="733" t="s">
        <v>603</v>
      </c>
    </row>
    <row r="85" spans="1:10" ht="14.4" customHeight="1" x14ac:dyDescent="0.3">
      <c r="A85" s="729" t="s">
        <v>585</v>
      </c>
      <c r="B85" s="730" t="s">
        <v>597</v>
      </c>
      <c r="C85" s="731">
        <v>16033.875110000003</v>
      </c>
      <c r="D85" s="731">
        <v>14539.873989999993</v>
      </c>
      <c r="E85" s="731"/>
      <c r="F85" s="731">
        <v>16027.164850000006</v>
      </c>
      <c r="G85" s="731">
        <v>15186</v>
      </c>
      <c r="H85" s="731">
        <v>841.16485000000648</v>
      </c>
      <c r="I85" s="732">
        <v>1.0553908106150407</v>
      </c>
      <c r="J85" s="733" t="s">
        <v>598</v>
      </c>
    </row>
  </sheetData>
  <mergeCells count="3">
    <mergeCell ref="A1:I1"/>
    <mergeCell ref="F3:I3"/>
    <mergeCell ref="C4:D4"/>
  </mergeCells>
  <conditionalFormatting sqref="F26 F86:F65537">
    <cfRule type="cellIs" dxfId="41" priority="18" stopIfTrue="1" operator="greaterThan">
      <formula>1</formula>
    </cfRule>
  </conditionalFormatting>
  <conditionalFormatting sqref="H5:H25">
    <cfRule type="expression" dxfId="40" priority="14">
      <formula>$H5&gt;0</formula>
    </cfRule>
  </conditionalFormatting>
  <conditionalFormatting sqref="I5:I25">
    <cfRule type="expression" dxfId="39" priority="15">
      <formula>$I5&gt;1</formula>
    </cfRule>
  </conditionalFormatting>
  <conditionalFormatting sqref="B5:B25">
    <cfRule type="expression" dxfId="38" priority="11">
      <formula>OR($J5="NS",$J5="SumaNS",$J5="Účet")</formula>
    </cfRule>
  </conditionalFormatting>
  <conditionalFormatting sqref="F5:I25 B5:D25">
    <cfRule type="expression" dxfId="37" priority="17">
      <formula>AND($J5&lt;&gt;"",$J5&lt;&gt;"mezeraKL")</formula>
    </cfRule>
  </conditionalFormatting>
  <conditionalFormatting sqref="B5:D25 F5:I2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35" priority="13">
      <formula>OR($J5="SumaNS",$J5="NS")</formula>
    </cfRule>
  </conditionalFormatting>
  <conditionalFormatting sqref="A5:A25">
    <cfRule type="expression" dxfId="34" priority="9">
      <formula>AND($J5&lt;&gt;"mezeraKL",$J5&lt;&gt;"")</formula>
    </cfRule>
  </conditionalFormatting>
  <conditionalFormatting sqref="A5:A25">
    <cfRule type="expression" dxfId="33" priority="10">
      <formula>AND($J5&lt;&gt;"",$J5&lt;&gt;"mezeraKL")</formula>
    </cfRule>
  </conditionalFormatting>
  <conditionalFormatting sqref="H27:H85">
    <cfRule type="expression" dxfId="32" priority="6">
      <formula>$H27&gt;0</formula>
    </cfRule>
  </conditionalFormatting>
  <conditionalFormatting sqref="A27:A85">
    <cfRule type="expression" dxfId="31" priority="5">
      <formula>AND($J27&lt;&gt;"mezeraKL",$J27&lt;&gt;"")</formula>
    </cfRule>
  </conditionalFormatting>
  <conditionalFormatting sqref="I27:I85">
    <cfRule type="expression" dxfId="30" priority="7">
      <formula>$I27&gt;1</formula>
    </cfRule>
  </conditionalFormatting>
  <conditionalFormatting sqref="B27:B85">
    <cfRule type="expression" dxfId="29" priority="4">
      <formula>OR($J27="NS",$J27="SumaNS",$J27="Účet")</formula>
    </cfRule>
  </conditionalFormatting>
  <conditionalFormatting sqref="A27:D85 F27:I85">
    <cfRule type="expression" dxfId="28" priority="8">
      <formula>AND($J27&lt;&gt;"",$J27&lt;&gt;"mezeraKL")</formula>
    </cfRule>
  </conditionalFormatting>
  <conditionalFormatting sqref="B27:D85 F27:I85">
    <cfRule type="expression" dxfId="27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85 F27:I85">
    <cfRule type="expression" dxfId="26" priority="2">
      <formula>OR($J27="SumaNS",$J27="NS")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4272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39.735826161103887</v>
      </c>
      <c r="J3" s="203">
        <f>SUBTOTAL(9,J5:J1048576)</f>
        <v>404793</v>
      </c>
      <c r="K3" s="204">
        <f>SUBTOTAL(9,K5:K1048576)</f>
        <v>16084784.279231727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585</v>
      </c>
      <c r="B5" s="825" t="s">
        <v>586</v>
      </c>
      <c r="C5" s="828" t="s">
        <v>599</v>
      </c>
      <c r="D5" s="862" t="s">
        <v>600</v>
      </c>
      <c r="E5" s="828" t="s">
        <v>3068</v>
      </c>
      <c r="F5" s="862" t="s">
        <v>3069</v>
      </c>
      <c r="G5" s="828" t="s">
        <v>3070</v>
      </c>
      <c r="H5" s="828" t="s">
        <v>3071</v>
      </c>
      <c r="I5" s="225">
        <v>147.17999267578125</v>
      </c>
      <c r="J5" s="225">
        <v>21</v>
      </c>
      <c r="K5" s="848">
        <v>3090.8199768066406</v>
      </c>
    </row>
    <row r="6" spans="1:11" ht="14.4" customHeight="1" x14ac:dyDescent="0.3">
      <c r="A6" s="831" t="s">
        <v>585</v>
      </c>
      <c r="B6" s="832" t="s">
        <v>586</v>
      </c>
      <c r="C6" s="835" t="s">
        <v>599</v>
      </c>
      <c r="D6" s="863" t="s">
        <v>600</v>
      </c>
      <c r="E6" s="835" t="s">
        <v>3068</v>
      </c>
      <c r="F6" s="863" t="s">
        <v>3069</v>
      </c>
      <c r="G6" s="835" t="s">
        <v>3072</v>
      </c>
      <c r="H6" s="835" t="s">
        <v>3073</v>
      </c>
      <c r="I6" s="849">
        <v>147.17749404907227</v>
      </c>
      <c r="J6" s="849">
        <v>21</v>
      </c>
      <c r="K6" s="850">
        <v>3090.7200012207031</v>
      </c>
    </row>
    <row r="7" spans="1:11" ht="14.4" customHeight="1" x14ac:dyDescent="0.3">
      <c r="A7" s="831" t="s">
        <v>585</v>
      </c>
      <c r="B7" s="832" t="s">
        <v>586</v>
      </c>
      <c r="C7" s="835" t="s">
        <v>599</v>
      </c>
      <c r="D7" s="863" t="s">
        <v>600</v>
      </c>
      <c r="E7" s="835" t="s">
        <v>3068</v>
      </c>
      <c r="F7" s="863" t="s">
        <v>3069</v>
      </c>
      <c r="G7" s="835" t="s">
        <v>3074</v>
      </c>
      <c r="H7" s="835" t="s">
        <v>3075</v>
      </c>
      <c r="I7" s="849">
        <v>149.98500061035156</v>
      </c>
      <c r="J7" s="849">
        <v>6</v>
      </c>
      <c r="K7" s="850">
        <v>894.95999145507813</v>
      </c>
    </row>
    <row r="8" spans="1:11" ht="14.4" customHeight="1" x14ac:dyDescent="0.3">
      <c r="A8" s="831" t="s">
        <v>585</v>
      </c>
      <c r="B8" s="832" t="s">
        <v>586</v>
      </c>
      <c r="C8" s="835" t="s">
        <v>599</v>
      </c>
      <c r="D8" s="863" t="s">
        <v>600</v>
      </c>
      <c r="E8" s="835" t="s">
        <v>3068</v>
      </c>
      <c r="F8" s="863" t="s">
        <v>3069</v>
      </c>
      <c r="G8" s="835" t="s">
        <v>3076</v>
      </c>
      <c r="H8" s="835" t="s">
        <v>3077</v>
      </c>
      <c r="I8" s="849">
        <v>11.667500019073486</v>
      </c>
      <c r="J8" s="849">
        <v>40</v>
      </c>
      <c r="K8" s="850">
        <v>466.60999298095703</v>
      </c>
    </row>
    <row r="9" spans="1:11" ht="14.4" customHeight="1" x14ac:dyDescent="0.3">
      <c r="A9" s="831" t="s">
        <v>585</v>
      </c>
      <c r="B9" s="832" t="s">
        <v>586</v>
      </c>
      <c r="C9" s="835" t="s">
        <v>599</v>
      </c>
      <c r="D9" s="863" t="s">
        <v>600</v>
      </c>
      <c r="E9" s="835" t="s">
        <v>3078</v>
      </c>
      <c r="F9" s="863" t="s">
        <v>3079</v>
      </c>
      <c r="G9" s="835" t="s">
        <v>3080</v>
      </c>
      <c r="H9" s="835" t="s">
        <v>3081</v>
      </c>
      <c r="I9" s="849">
        <v>2361.409912109375</v>
      </c>
      <c r="J9" s="849">
        <v>1</v>
      </c>
      <c r="K9" s="850">
        <v>2361.409912109375</v>
      </c>
    </row>
    <row r="10" spans="1:11" ht="14.4" customHeight="1" x14ac:dyDescent="0.3">
      <c r="A10" s="831" t="s">
        <v>585</v>
      </c>
      <c r="B10" s="832" t="s">
        <v>586</v>
      </c>
      <c r="C10" s="835" t="s">
        <v>599</v>
      </c>
      <c r="D10" s="863" t="s">
        <v>600</v>
      </c>
      <c r="E10" s="835" t="s">
        <v>3078</v>
      </c>
      <c r="F10" s="863" t="s">
        <v>3079</v>
      </c>
      <c r="G10" s="835" t="s">
        <v>3082</v>
      </c>
      <c r="H10" s="835" t="s">
        <v>3083</v>
      </c>
      <c r="I10" s="849">
        <v>1317.68994140625</v>
      </c>
      <c r="J10" s="849">
        <v>31</v>
      </c>
      <c r="K10" s="850">
        <v>40848.388916015625</v>
      </c>
    </row>
    <row r="11" spans="1:11" ht="14.4" customHeight="1" x14ac:dyDescent="0.3">
      <c r="A11" s="831" t="s">
        <v>585</v>
      </c>
      <c r="B11" s="832" t="s">
        <v>586</v>
      </c>
      <c r="C11" s="835" t="s">
        <v>599</v>
      </c>
      <c r="D11" s="863" t="s">
        <v>600</v>
      </c>
      <c r="E11" s="835" t="s">
        <v>3078</v>
      </c>
      <c r="F11" s="863" t="s">
        <v>3079</v>
      </c>
      <c r="G11" s="835" t="s">
        <v>3084</v>
      </c>
      <c r="H11" s="835" t="s">
        <v>3085</v>
      </c>
      <c r="I11" s="849">
        <v>749.2650146484375</v>
      </c>
      <c r="J11" s="849">
        <v>6</v>
      </c>
      <c r="K11" s="850">
        <v>4495.590087890625</v>
      </c>
    </row>
    <row r="12" spans="1:11" ht="14.4" customHeight="1" x14ac:dyDescent="0.3">
      <c r="A12" s="831" t="s">
        <v>585</v>
      </c>
      <c r="B12" s="832" t="s">
        <v>586</v>
      </c>
      <c r="C12" s="835" t="s">
        <v>599</v>
      </c>
      <c r="D12" s="863" t="s">
        <v>600</v>
      </c>
      <c r="E12" s="835" t="s">
        <v>3078</v>
      </c>
      <c r="F12" s="863" t="s">
        <v>3079</v>
      </c>
      <c r="G12" s="835" t="s">
        <v>3086</v>
      </c>
      <c r="H12" s="835" t="s">
        <v>3087</v>
      </c>
      <c r="I12" s="849">
        <v>4.1100001335144043</v>
      </c>
      <c r="J12" s="849">
        <v>800</v>
      </c>
      <c r="K12" s="850">
        <v>3288</v>
      </c>
    </row>
    <row r="13" spans="1:11" ht="14.4" customHeight="1" x14ac:dyDescent="0.3">
      <c r="A13" s="831" t="s">
        <v>585</v>
      </c>
      <c r="B13" s="832" t="s">
        <v>586</v>
      </c>
      <c r="C13" s="835" t="s">
        <v>599</v>
      </c>
      <c r="D13" s="863" t="s">
        <v>600</v>
      </c>
      <c r="E13" s="835" t="s">
        <v>3078</v>
      </c>
      <c r="F13" s="863" t="s">
        <v>3079</v>
      </c>
      <c r="G13" s="835" t="s">
        <v>3088</v>
      </c>
      <c r="H13" s="835" t="s">
        <v>3089</v>
      </c>
      <c r="I13" s="849">
        <v>6.2300000190734863</v>
      </c>
      <c r="J13" s="849">
        <v>100</v>
      </c>
      <c r="K13" s="850">
        <v>623.25</v>
      </c>
    </row>
    <row r="14" spans="1:11" ht="14.4" customHeight="1" x14ac:dyDescent="0.3">
      <c r="A14" s="831" t="s">
        <v>585</v>
      </c>
      <c r="B14" s="832" t="s">
        <v>586</v>
      </c>
      <c r="C14" s="835" t="s">
        <v>599</v>
      </c>
      <c r="D14" s="863" t="s">
        <v>600</v>
      </c>
      <c r="E14" s="835" t="s">
        <v>3078</v>
      </c>
      <c r="F14" s="863" t="s">
        <v>3079</v>
      </c>
      <c r="G14" s="835" t="s">
        <v>3090</v>
      </c>
      <c r="H14" s="835" t="s">
        <v>3091</v>
      </c>
      <c r="I14" s="849">
        <v>0.43999999761581421</v>
      </c>
      <c r="J14" s="849">
        <v>700</v>
      </c>
      <c r="K14" s="850">
        <v>308</v>
      </c>
    </row>
    <row r="15" spans="1:11" ht="14.4" customHeight="1" x14ac:dyDescent="0.3">
      <c r="A15" s="831" t="s">
        <v>585</v>
      </c>
      <c r="B15" s="832" t="s">
        <v>586</v>
      </c>
      <c r="C15" s="835" t="s">
        <v>599</v>
      </c>
      <c r="D15" s="863" t="s">
        <v>600</v>
      </c>
      <c r="E15" s="835" t="s">
        <v>3078</v>
      </c>
      <c r="F15" s="863" t="s">
        <v>3079</v>
      </c>
      <c r="G15" s="835" t="s">
        <v>3092</v>
      </c>
      <c r="H15" s="835" t="s">
        <v>3093</v>
      </c>
      <c r="I15" s="849">
        <v>0.87999999523162842</v>
      </c>
      <c r="J15" s="849">
        <v>2400</v>
      </c>
      <c r="K15" s="850">
        <v>2112</v>
      </c>
    </row>
    <row r="16" spans="1:11" ht="14.4" customHeight="1" x14ac:dyDescent="0.3">
      <c r="A16" s="831" t="s">
        <v>585</v>
      </c>
      <c r="B16" s="832" t="s">
        <v>586</v>
      </c>
      <c r="C16" s="835" t="s">
        <v>599</v>
      </c>
      <c r="D16" s="863" t="s">
        <v>600</v>
      </c>
      <c r="E16" s="835" t="s">
        <v>3078</v>
      </c>
      <c r="F16" s="863" t="s">
        <v>3079</v>
      </c>
      <c r="G16" s="835" t="s">
        <v>3094</v>
      </c>
      <c r="H16" s="835" t="s">
        <v>3095</v>
      </c>
      <c r="I16" s="849">
        <v>1.1749999523162842</v>
      </c>
      <c r="J16" s="849">
        <v>1200</v>
      </c>
      <c r="K16" s="850">
        <v>1406</v>
      </c>
    </row>
    <row r="17" spans="1:11" ht="14.4" customHeight="1" x14ac:dyDescent="0.3">
      <c r="A17" s="831" t="s">
        <v>585</v>
      </c>
      <c r="B17" s="832" t="s">
        <v>586</v>
      </c>
      <c r="C17" s="835" t="s">
        <v>599</v>
      </c>
      <c r="D17" s="863" t="s">
        <v>600</v>
      </c>
      <c r="E17" s="835" t="s">
        <v>3078</v>
      </c>
      <c r="F17" s="863" t="s">
        <v>3079</v>
      </c>
      <c r="G17" s="835" t="s">
        <v>3096</v>
      </c>
      <c r="H17" s="835" t="s">
        <v>3097</v>
      </c>
      <c r="I17" s="849">
        <v>162.71000671386719</v>
      </c>
      <c r="J17" s="849">
        <v>4</v>
      </c>
      <c r="K17" s="850">
        <v>650.84002685546875</v>
      </c>
    </row>
    <row r="18" spans="1:11" ht="14.4" customHeight="1" x14ac:dyDescent="0.3">
      <c r="A18" s="831" t="s">
        <v>585</v>
      </c>
      <c r="B18" s="832" t="s">
        <v>586</v>
      </c>
      <c r="C18" s="835" t="s">
        <v>599</v>
      </c>
      <c r="D18" s="863" t="s">
        <v>600</v>
      </c>
      <c r="E18" s="835" t="s">
        <v>3078</v>
      </c>
      <c r="F18" s="863" t="s">
        <v>3079</v>
      </c>
      <c r="G18" s="835" t="s">
        <v>3098</v>
      </c>
      <c r="H18" s="835" t="s">
        <v>3099</v>
      </c>
      <c r="I18" s="849">
        <v>128</v>
      </c>
      <c r="J18" s="849">
        <v>20</v>
      </c>
      <c r="K18" s="850">
        <v>2560</v>
      </c>
    </row>
    <row r="19" spans="1:11" ht="14.4" customHeight="1" x14ac:dyDescent="0.3">
      <c r="A19" s="831" t="s">
        <v>585</v>
      </c>
      <c r="B19" s="832" t="s">
        <v>586</v>
      </c>
      <c r="C19" s="835" t="s">
        <v>599</v>
      </c>
      <c r="D19" s="863" t="s">
        <v>600</v>
      </c>
      <c r="E19" s="835" t="s">
        <v>3078</v>
      </c>
      <c r="F19" s="863" t="s">
        <v>3079</v>
      </c>
      <c r="G19" s="835" t="s">
        <v>3100</v>
      </c>
      <c r="H19" s="835" t="s">
        <v>3101</v>
      </c>
      <c r="I19" s="849">
        <v>111.55000305175781</v>
      </c>
      <c r="J19" s="849">
        <v>4</v>
      </c>
      <c r="K19" s="850">
        <v>446.20001220703125</v>
      </c>
    </row>
    <row r="20" spans="1:11" ht="14.4" customHeight="1" x14ac:dyDescent="0.3">
      <c r="A20" s="831" t="s">
        <v>585</v>
      </c>
      <c r="B20" s="832" t="s">
        <v>586</v>
      </c>
      <c r="C20" s="835" t="s">
        <v>599</v>
      </c>
      <c r="D20" s="863" t="s">
        <v>600</v>
      </c>
      <c r="E20" s="835" t="s">
        <v>3078</v>
      </c>
      <c r="F20" s="863" t="s">
        <v>3079</v>
      </c>
      <c r="G20" s="835" t="s">
        <v>3102</v>
      </c>
      <c r="H20" s="835" t="s">
        <v>3103</v>
      </c>
      <c r="I20" s="849">
        <v>790.8800048828125</v>
      </c>
      <c r="J20" s="849">
        <v>2</v>
      </c>
      <c r="K20" s="850">
        <v>1581.760009765625</v>
      </c>
    </row>
    <row r="21" spans="1:11" ht="14.4" customHeight="1" x14ac:dyDescent="0.3">
      <c r="A21" s="831" t="s">
        <v>585</v>
      </c>
      <c r="B21" s="832" t="s">
        <v>586</v>
      </c>
      <c r="C21" s="835" t="s">
        <v>599</v>
      </c>
      <c r="D21" s="863" t="s">
        <v>600</v>
      </c>
      <c r="E21" s="835" t="s">
        <v>3078</v>
      </c>
      <c r="F21" s="863" t="s">
        <v>3079</v>
      </c>
      <c r="G21" s="835" t="s">
        <v>3104</v>
      </c>
      <c r="H21" s="835" t="s">
        <v>3105</v>
      </c>
      <c r="I21" s="849">
        <v>642.09002685546875</v>
      </c>
      <c r="J21" s="849">
        <v>2</v>
      </c>
      <c r="K21" s="850">
        <v>1284.1800537109375</v>
      </c>
    </row>
    <row r="22" spans="1:11" ht="14.4" customHeight="1" x14ac:dyDescent="0.3">
      <c r="A22" s="831" t="s">
        <v>585</v>
      </c>
      <c r="B22" s="832" t="s">
        <v>586</v>
      </c>
      <c r="C22" s="835" t="s">
        <v>599</v>
      </c>
      <c r="D22" s="863" t="s">
        <v>600</v>
      </c>
      <c r="E22" s="835" t="s">
        <v>3078</v>
      </c>
      <c r="F22" s="863" t="s">
        <v>3079</v>
      </c>
      <c r="G22" s="835" t="s">
        <v>3106</v>
      </c>
      <c r="H22" s="835" t="s">
        <v>3107</v>
      </c>
      <c r="I22" s="849">
        <v>62.990001678466797</v>
      </c>
      <c r="J22" s="849">
        <v>20</v>
      </c>
      <c r="K22" s="850">
        <v>1259.8499755859375</v>
      </c>
    </row>
    <row r="23" spans="1:11" ht="14.4" customHeight="1" x14ac:dyDescent="0.3">
      <c r="A23" s="831" t="s">
        <v>585</v>
      </c>
      <c r="B23" s="832" t="s">
        <v>586</v>
      </c>
      <c r="C23" s="835" t="s">
        <v>599</v>
      </c>
      <c r="D23" s="863" t="s">
        <v>600</v>
      </c>
      <c r="E23" s="835" t="s">
        <v>3078</v>
      </c>
      <c r="F23" s="863" t="s">
        <v>3079</v>
      </c>
      <c r="G23" s="835" t="s">
        <v>3108</v>
      </c>
      <c r="H23" s="835" t="s">
        <v>3109</v>
      </c>
      <c r="I23" s="849">
        <v>272.44000244140625</v>
      </c>
      <c r="J23" s="849">
        <v>6</v>
      </c>
      <c r="K23" s="850">
        <v>1634.6099853515625</v>
      </c>
    </row>
    <row r="24" spans="1:11" ht="14.4" customHeight="1" x14ac:dyDescent="0.3">
      <c r="A24" s="831" t="s">
        <v>585</v>
      </c>
      <c r="B24" s="832" t="s">
        <v>586</v>
      </c>
      <c r="C24" s="835" t="s">
        <v>599</v>
      </c>
      <c r="D24" s="863" t="s">
        <v>600</v>
      </c>
      <c r="E24" s="835" t="s">
        <v>3078</v>
      </c>
      <c r="F24" s="863" t="s">
        <v>3079</v>
      </c>
      <c r="G24" s="835" t="s">
        <v>3110</v>
      </c>
      <c r="H24" s="835" t="s">
        <v>3111</v>
      </c>
      <c r="I24" s="849">
        <v>22.149999618530273</v>
      </c>
      <c r="J24" s="849">
        <v>175</v>
      </c>
      <c r="K24" s="850">
        <v>3876.25</v>
      </c>
    </row>
    <row r="25" spans="1:11" ht="14.4" customHeight="1" x14ac:dyDescent="0.3">
      <c r="A25" s="831" t="s">
        <v>585</v>
      </c>
      <c r="B25" s="832" t="s">
        <v>586</v>
      </c>
      <c r="C25" s="835" t="s">
        <v>599</v>
      </c>
      <c r="D25" s="863" t="s">
        <v>600</v>
      </c>
      <c r="E25" s="835" t="s">
        <v>3078</v>
      </c>
      <c r="F25" s="863" t="s">
        <v>3079</v>
      </c>
      <c r="G25" s="835" t="s">
        <v>3112</v>
      </c>
      <c r="H25" s="835" t="s">
        <v>3113</v>
      </c>
      <c r="I25" s="849">
        <v>30.176666895548504</v>
      </c>
      <c r="J25" s="849">
        <v>150</v>
      </c>
      <c r="K25" s="850">
        <v>4526.5</v>
      </c>
    </row>
    <row r="26" spans="1:11" ht="14.4" customHeight="1" x14ac:dyDescent="0.3">
      <c r="A26" s="831" t="s">
        <v>585</v>
      </c>
      <c r="B26" s="832" t="s">
        <v>586</v>
      </c>
      <c r="C26" s="835" t="s">
        <v>599</v>
      </c>
      <c r="D26" s="863" t="s">
        <v>600</v>
      </c>
      <c r="E26" s="835" t="s">
        <v>3078</v>
      </c>
      <c r="F26" s="863" t="s">
        <v>3079</v>
      </c>
      <c r="G26" s="835" t="s">
        <v>3114</v>
      </c>
      <c r="H26" s="835" t="s">
        <v>3115</v>
      </c>
      <c r="I26" s="849">
        <v>13.039999961853027</v>
      </c>
      <c r="J26" s="849">
        <v>20</v>
      </c>
      <c r="K26" s="850">
        <v>260.82000732421875</v>
      </c>
    </row>
    <row r="27" spans="1:11" ht="14.4" customHeight="1" x14ac:dyDescent="0.3">
      <c r="A27" s="831" t="s">
        <v>585</v>
      </c>
      <c r="B27" s="832" t="s">
        <v>586</v>
      </c>
      <c r="C27" s="835" t="s">
        <v>599</v>
      </c>
      <c r="D27" s="863" t="s">
        <v>600</v>
      </c>
      <c r="E27" s="835" t="s">
        <v>3078</v>
      </c>
      <c r="F27" s="863" t="s">
        <v>3079</v>
      </c>
      <c r="G27" s="835" t="s">
        <v>3116</v>
      </c>
      <c r="H27" s="835" t="s">
        <v>3117</v>
      </c>
      <c r="I27" s="849">
        <v>2.869999885559082</v>
      </c>
      <c r="J27" s="849">
        <v>100</v>
      </c>
      <c r="K27" s="850">
        <v>287</v>
      </c>
    </row>
    <row r="28" spans="1:11" ht="14.4" customHeight="1" x14ac:dyDescent="0.3">
      <c r="A28" s="831" t="s">
        <v>585</v>
      </c>
      <c r="B28" s="832" t="s">
        <v>586</v>
      </c>
      <c r="C28" s="835" t="s">
        <v>599</v>
      </c>
      <c r="D28" s="863" t="s">
        <v>600</v>
      </c>
      <c r="E28" s="835" t="s">
        <v>3078</v>
      </c>
      <c r="F28" s="863" t="s">
        <v>3079</v>
      </c>
      <c r="G28" s="835" t="s">
        <v>3118</v>
      </c>
      <c r="H28" s="835" t="s">
        <v>3119</v>
      </c>
      <c r="I28" s="849">
        <v>18.75</v>
      </c>
      <c r="J28" s="849">
        <v>20</v>
      </c>
      <c r="K28" s="850">
        <v>375.05999755859375</v>
      </c>
    </row>
    <row r="29" spans="1:11" ht="14.4" customHeight="1" x14ac:dyDescent="0.3">
      <c r="A29" s="831" t="s">
        <v>585</v>
      </c>
      <c r="B29" s="832" t="s">
        <v>586</v>
      </c>
      <c r="C29" s="835" t="s">
        <v>599</v>
      </c>
      <c r="D29" s="863" t="s">
        <v>600</v>
      </c>
      <c r="E29" s="835" t="s">
        <v>3078</v>
      </c>
      <c r="F29" s="863" t="s">
        <v>3079</v>
      </c>
      <c r="G29" s="835" t="s">
        <v>3120</v>
      </c>
      <c r="H29" s="835" t="s">
        <v>3121</v>
      </c>
      <c r="I29" s="849">
        <v>233.78999328613281</v>
      </c>
      <c r="J29" s="849">
        <v>10</v>
      </c>
      <c r="K29" s="850">
        <v>2337.89990234375</v>
      </c>
    </row>
    <row r="30" spans="1:11" ht="14.4" customHeight="1" x14ac:dyDescent="0.3">
      <c r="A30" s="831" t="s">
        <v>585</v>
      </c>
      <c r="B30" s="832" t="s">
        <v>586</v>
      </c>
      <c r="C30" s="835" t="s">
        <v>599</v>
      </c>
      <c r="D30" s="863" t="s">
        <v>600</v>
      </c>
      <c r="E30" s="835" t="s">
        <v>3078</v>
      </c>
      <c r="F30" s="863" t="s">
        <v>3079</v>
      </c>
      <c r="G30" s="835" t="s">
        <v>3122</v>
      </c>
      <c r="H30" s="835" t="s">
        <v>3123</v>
      </c>
      <c r="I30" s="849">
        <v>139.17999267578125</v>
      </c>
      <c r="J30" s="849">
        <v>8</v>
      </c>
      <c r="K30" s="850">
        <v>1113.43994140625</v>
      </c>
    </row>
    <row r="31" spans="1:11" ht="14.4" customHeight="1" x14ac:dyDescent="0.3">
      <c r="A31" s="831" t="s">
        <v>585</v>
      </c>
      <c r="B31" s="832" t="s">
        <v>586</v>
      </c>
      <c r="C31" s="835" t="s">
        <v>599</v>
      </c>
      <c r="D31" s="863" t="s">
        <v>600</v>
      </c>
      <c r="E31" s="835" t="s">
        <v>3078</v>
      </c>
      <c r="F31" s="863" t="s">
        <v>3079</v>
      </c>
      <c r="G31" s="835" t="s">
        <v>3124</v>
      </c>
      <c r="H31" s="835" t="s">
        <v>3125</v>
      </c>
      <c r="I31" s="849">
        <v>309.35000610351563</v>
      </c>
      <c r="J31" s="849">
        <v>3</v>
      </c>
      <c r="K31" s="850">
        <v>928.04998779296875</v>
      </c>
    </row>
    <row r="32" spans="1:11" ht="14.4" customHeight="1" x14ac:dyDescent="0.3">
      <c r="A32" s="831" t="s">
        <v>585</v>
      </c>
      <c r="B32" s="832" t="s">
        <v>586</v>
      </c>
      <c r="C32" s="835" t="s">
        <v>599</v>
      </c>
      <c r="D32" s="863" t="s">
        <v>600</v>
      </c>
      <c r="E32" s="835" t="s">
        <v>3078</v>
      </c>
      <c r="F32" s="863" t="s">
        <v>3079</v>
      </c>
      <c r="G32" s="835" t="s">
        <v>3126</v>
      </c>
      <c r="H32" s="835" t="s">
        <v>3127</v>
      </c>
      <c r="I32" s="849">
        <v>149.5</v>
      </c>
      <c r="J32" s="849">
        <v>20</v>
      </c>
      <c r="K32" s="850">
        <v>2990</v>
      </c>
    </row>
    <row r="33" spans="1:11" ht="14.4" customHeight="1" x14ac:dyDescent="0.3">
      <c r="A33" s="831" t="s">
        <v>585</v>
      </c>
      <c r="B33" s="832" t="s">
        <v>586</v>
      </c>
      <c r="C33" s="835" t="s">
        <v>599</v>
      </c>
      <c r="D33" s="863" t="s">
        <v>600</v>
      </c>
      <c r="E33" s="835" t="s">
        <v>3078</v>
      </c>
      <c r="F33" s="863" t="s">
        <v>3079</v>
      </c>
      <c r="G33" s="835" t="s">
        <v>3128</v>
      </c>
      <c r="H33" s="835" t="s">
        <v>3129</v>
      </c>
      <c r="I33" s="849">
        <v>21.200000762939453</v>
      </c>
      <c r="J33" s="849">
        <v>10</v>
      </c>
      <c r="K33" s="850">
        <v>212.03999328613281</v>
      </c>
    </row>
    <row r="34" spans="1:11" ht="14.4" customHeight="1" x14ac:dyDescent="0.3">
      <c r="A34" s="831" t="s">
        <v>585</v>
      </c>
      <c r="B34" s="832" t="s">
        <v>586</v>
      </c>
      <c r="C34" s="835" t="s">
        <v>599</v>
      </c>
      <c r="D34" s="863" t="s">
        <v>600</v>
      </c>
      <c r="E34" s="835" t="s">
        <v>3078</v>
      </c>
      <c r="F34" s="863" t="s">
        <v>3079</v>
      </c>
      <c r="G34" s="835" t="s">
        <v>3130</v>
      </c>
      <c r="H34" s="835" t="s">
        <v>3131</v>
      </c>
      <c r="I34" s="849">
        <v>37.279998779296875</v>
      </c>
      <c r="J34" s="849">
        <v>20</v>
      </c>
      <c r="K34" s="850">
        <v>745.55999755859375</v>
      </c>
    </row>
    <row r="35" spans="1:11" ht="14.4" customHeight="1" x14ac:dyDescent="0.3">
      <c r="A35" s="831" t="s">
        <v>585</v>
      </c>
      <c r="B35" s="832" t="s">
        <v>586</v>
      </c>
      <c r="C35" s="835" t="s">
        <v>599</v>
      </c>
      <c r="D35" s="863" t="s">
        <v>600</v>
      </c>
      <c r="E35" s="835" t="s">
        <v>3078</v>
      </c>
      <c r="F35" s="863" t="s">
        <v>3079</v>
      </c>
      <c r="G35" s="835" t="s">
        <v>3132</v>
      </c>
      <c r="H35" s="835" t="s">
        <v>3133</v>
      </c>
      <c r="I35" s="849">
        <v>72.680000305175781</v>
      </c>
      <c r="J35" s="849">
        <v>5</v>
      </c>
      <c r="K35" s="850">
        <v>363.3800048828125</v>
      </c>
    </row>
    <row r="36" spans="1:11" ht="14.4" customHeight="1" x14ac:dyDescent="0.3">
      <c r="A36" s="831" t="s">
        <v>585</v>
      </c>
      <c r="B36" s="832" t="s">
        <v>586</v>
      </c>
      <c r="C36" s="835" t="s">
        <v>599</v>
      </c>
      <c r="D36" s="863" t="s">
        <v>600</v>
      </c>
      <c r="E36" s="835" t="s">
        <v>3078</v>
      </c>
      <c r="F36" s="863" t="s">
        <v>3079</v>
      </c>
      <c r="G36" s="835" t="s">
        <v>3134</v>
      </c>
      <c r="H36" s="835" t="s">
        <v>3135</v>
      </c>
      <c r="I36" s="849">
        <v>122.26999664306641</v>
      </c>
      <c r="J36" s="849">
        <v>5</v>
      </c>
      <c r="K36" s="850">
        <v>611.33001708984375</v>
      </c>
    </row>
    <row r="37" spans="1:11" ht="14.4" customHeight="1" x14ac:dyDescent="0.3">
      <c r="A37" s="831" t="s">
        <v>585</v>
      </c>
      <c r="B37" s="832" t="s">
        <v>586</v>
      </c>
      <c r="C37" s="835" t="s">
        <v>599</v>
      </c>
      <c r="D37" s="863" t="s">
        <v>600</v>
      </c>
      <c r="E37" s="835" t="s">
        <v>3078</v>
      </c>
      <c r="F37" s="863" t="s">
        <v>3079</v>
      </c>
      <c r="G37" s="835" t="s">
        <v>3136</v>
      </c>
      <c r="H37" s="835" t="s">
        <v>3137</v>
      </c>
      <c r="I37" s="849">
        <v>22.940000534057617</v>
      </c>
      <c r="J37" s="849">
        <v>50</v>
      </c>
      <c r="K37" s="850">
        <v>1147</v>
      </c>
    </row>
    <row r="38" spans="1:11" ht="14.4" customHeight="1" x14ac:dyDescent="0.3">
      <c r="A38" s="831" t="s">
        <v>585</v>
      </c>
      <c r="B38" s="832" t="s">
        <v>586</v>
      </c>
      <c r="C38" s="835" t="s">
        <v>599</v>
      </c>
      <c r="D38" s="863" t="s">
        <v>600</v>
      </c>
      <c r="E38" s="835" t="s">
        <v>3078</v>
      </c>
      <c r="F38" s="863" t="s">
        <v>3079</v>
      </c>
      <c r="G38" s="835" t="s">
        <v>3136</v>
      </c>
      <c r="H38" s="835" t="s">
        <v>3138</v>
      </c>
      <c r="I38" s="849">
        <v>22.945000648498535</v>
      </c>
      <c r="J38" s="849">
        <v>250</v>
      </c>
      <c r="K38" s="850">
        <v>5736.830078125</v>
      </c>
    </row>
    <row r="39" spans="1:11" ht="14.4" customHeight="1" x14ac:dyDescent="0.3">
      <c r="A39" s="831" t="s">
        <v>585</v>
      </c>
      <c r="B39" s="832" t="s">
        <v>586</v>
      </c>
      <c r="C39" s="835" t="s">
        <v>599</v>
      </c>
      <c r="D39" s="863" t="s">
        <v>600</v>
      </c>
      <c r="E39" s="835" t="s">
        <v>3078</v>
      </c>
      <c r="F39" s="863" t="s">
        <v>3079</v>
      </c>
      <c r="G39" s="835" t="s">
        <v>3139</v>
      </c>
      <c r="H39" s="835" t="s">
        <v>3140</v>
      </c>
      <c r="I39" s="849">
        <v>14.805000305175781</v>
      </c>
      <c r="J39" s="849">
        <v>150</v>
      </c>
      <c r="K39" s="850">
        <v>2220.3499755859375</v>
      </c>
    </row>
    <row r="40" spans="1:11" ht="14.4" customHeight="1" x14ac:dyDescent="0.3">
      <c r="A40" s="831" t="s">
        <v>585</v>
      </c>
      <c r="B40" s="832" t="s">
        <v>586</v>
      </c>
      <c r="C40" s="835" t="s">
        <v>599</v>
      </c>
      <c r="D40" s="863" t="s">
        <v>600</v>
      </c>
      <c r="E40" s="835" t="s">
        <v>3078</v>
      </c>
      <c r="F40" s="863" t="s">
        <v>3079</v>
      </c>
      <c r="G40" s="835" t="s">
        <v>3141</v>
      </c>
      <c r="H40" s="835" t="s">
        <v>3142</v>
      </c>
      <c r="I40" s="849">
        <v>227.3699951171875</v>
      </c>
      <c r="J40" s="849">
        <v>50</v>
      </c>
      <c r="K40" s="850">
        <v>11368.52001953125</v>
      </c>
    </row>
    <row r="41" spans="1:11" ht="14.4" customHeight="1" x14ac:dyDescent="0.3">
      <c r="A41" s="831" t="s">
        <v>585</v>
      </c>
      <c r="B41" s="832" t="s">
        <v>586</v>
      </c>
      <c r="C41" s="835" t="s">
        <v>599</v>
      </c>
      <c r="D41" s="863" t="s">
        <v>600</v>
      </c>
      <c r="E41" s="835" t="s">
        <v>3078</v>
      </c>
      <c r="F41" s="863" t="s">
        <v>3079</v>
      </c>
      <c r="G41" s="835" t="s">
        <v>3143</v>
      </c>
      <c r="H41" s="835" t="s">
        <v>3144</v>
      </c>
      <c r="I41" s="849">
        <v>5.630000114440918</v>
      </c>
      <c r="J41" s="849">
        <v>10</v>
      </c>
      <c r="K41" s="850">
        <v>56.299999237060547</v>
      </c>
    </row>
    <row r="42" spans="1:11" ht="14.4" customHeight="1" x14ac:dyDescent="0.3">
      <c r="A42" s="831" t="s">
        <v>585</v>
      </c>
      <c r="B42" s="832" t="s">
        <v>586</v>
      </c>
      <c r="C42" s="835" t="s">
        <v>599</v>
      </c>
      <c r="D42" s="863" t="s">
        <v>600</v>
      </c>
      <c r="E42" s="835" t="s">
        <v>3078</v>
      </c>
      <c r="F42" s="863" t="s">
        <v>3079</v>
      </c>
      <c r="G42" s="835" t="s">
        <v>3145</v>
      </c>
      <c r="H42" s="835" t="s">
        <v>3146</v>
      </c>
      <c r="I42" s="849">
        <v>1.3799999952316284</v>
      </c>
      <c r="J42" s="849">
        <v>300</v>
      </c>
      <c r="K42" s="850">
        <v>414</v>
      </c>
    </row>
    <row r="43" spans="1:11" ht="14.4" customHeight="1" x14ac:dyDescent="0.3">
      <c r="A43" s="831" t="s">
        <v>585</v>
      </c>
      <c r="B43" s="832" t="s">
        <v>586</v>
      </c>
      <c r="C43" s="835" t="s">
        <v>599</v>
      </c>
      <c r="D43" s="863" t="s">
        <v>600</v>
      </c>
      <c r="E43" s="835" t="s">
        <v>3078</v>
      </c>
      <c r="F43" s="863" t="s">
        <v>3079</v>
      </c>
      <c r="G43" s="835" t="s">
        <v>3147</v>
      </c>
      <c r="H43" s="835" t="s">
        <v>3148</v>
      </c>
      <c r="I43" s="849">
        <v>0.85000002384185791</v>
      </c>
      <c r="J43" s="849">
        <v>400</v>
      </c>
      <c r="K43" s="850">
        <v>340</v>
      </c>
    </row>
    <row r="44" spans="1:11" ht="14.4" customHeight="1" x14ac:dyDescent="0.3">
      <c r="A44" s="831" t="s">
        <v>585</v>
      </c>
      <c r="B44" s="832" t="s">
        <v>586</v>
      </c>
      <c r="C44" s="835" t="s">
        <v>599</v>
      </c>
      <c r="D44" s="863" t="s">
        <v>600</v>
      </c>
      <c r="E44" s="835" t="s">
        <v>3078</v>
      </c>
      <c r="F44" s="863" t="s">
        <v>3079</v>
      </c>
      <c r="G44" s="835" t="s">
        <v>3149</v>
      </c>
      <c r="H44" s="835" t="s">
        <v>3150</v>
      </c>
      <c r="I44" s="849">
        <v>1.5199999809265137</v>
      </c>
      <c r="J44" s="849">
        <v>800</v>
      </c>
      <c r="K44" s="850">
        <v>1216</v>
      </c>
    </row>
    <row r="45" spans="1:11" ht="14.4" customHeight="1" x14ac:dyDescent="0.3">
      <c r="A45" s="831" t="s">
        <v>585</v>
      </c>
      <c r="B45" s="832" t="s">
        <v>586</v>
      </c>
      <c r="C45" s="835" t="s">
        <v>599</v>
      </c>
      <c r="D45" s="863" t="s">
        <v>600</v>
      </c>
      <c r="E45" s="835" t="s">
        <v>3078</v>
      </c>
      <c r="F45" s="863" t="s">
        <v>3079</v>
      </c>
      <c r="G45" s="835" t="s">
        <v>3151</v>
      </c>
      <c r="H45" s="835" t="s">
        <v>3152</v>
      </c>
      <c r="I45" s="849">
        <v>2.06333327293396</v>
      </c>
      <c r="J45" s="849">
        <v>900</v>
      </c>
      <c r="K45" s="850">
        <v>1856.5</v>
      </c>
    </row>
    <row r="46" spans="1:11" ht="14.4" customHeight="1" x14ac:dyDescent="0.3">
      <c r="A46" s="831" t="s">
        <v>585</v>
      </c>
      <c r="B46" s="832" t="s">
        <v>586</v>
      </c>
      <c r="C46" s="835" t="s">
        <v>599</v>
      </c>
      <c r="D46" s="863" t="s">
        <v>600</v>
      </c>
      <c r="E46" s="835" t="s">
        <v>3078</v>
      </c>
      <c r="F46" s="863" t="s">
        <v>3079</v>
      </c>
      <c r="G46" s="835" t="s">
        <v>3153</v>
      </c>
      <c r="H46" s="835" t="s">
        <v>3154</v>
      </c>
      <c r="I46" s="849">
        <v>3.3599998950958252</v>
      </c>
      <c r="J46" s="849">
        <v>200</v>
      </c>
      <c r="K46" s="850">
        <v>672</v>
      </c>
    </row>
    <row r="47" spans="1:11" ht="14.4" customHeight="1" x14ac:dyDescent="0.3">
      <c r="A47" s="831" t="s">
        <v>585</v>
      </c>
      <c r="B47" s="832" t="s">
        <v>586</v>
      </c>
      <c r="C47" s="835" t="s">
        <v>599</v>
      </c>
      <c r="D47" s="863" t="s">
        <v>600</v>
      </c>
      <c r="E47" s="835" t="s">
        <v>3078</v>
      </c>
      <c r="F47" s="863" t="s">
        <v>3079</v>
      </c>
      <c r="G47" s="835" t="s">
        <v>3155</v>
      </c>
      <c r="H47" s="835" t="s">
        <v>3156</v>
      </c>
      <c r="I47" s="849">
        <v>5.8733332951863604</v>
      </c>
      <c r="J47" s="849">
        <v>800</v>
      </c>
      <c r="K47" s="850">
        <v>4697.989990234375</v>
      </c>
    </row>
    <row r="48" spans="1:11" ht="14.4" customHeight="1" x14ac:dyDescent="0.3">
      <c r="A48" s="831" t="s">
        <v>585</v>
      </c>
      <c r="B48" s="832" t="s">
        <v>586</v>
      </c>
      <c r="C48" s="835" t="s">
        <v>599</v>
      </c>
      <c r="D48" s="863" t="s">
        <v>600</v>
      </c>
      <c r="E48" s="835" t="s">
        <v>3078</v>
      </c>
      <c r="F48" s="863" t="s">
        <v>3079</v>
      </c>
      <c r="G48" s="835" t="s">
        <v>3157</v>
      </c>
      <c r="H48" s="835" t="s">
        <v>3158</v>
      </c>
      <c r="I48" s="849">
        <v>98.379997253417969</v>
      </c>
      <c r="J48" s="849">
        <v>4</v>
      </c>
      <c r="K48" s="850">
        <v>393.51998901367188</v>
      </c>
    </row>
    <row r="49" spans="1:11" ht="14.4" customHeight="1" x14ac:dyDescent="0.3">
      <c r="A49" s="831" t="s">
        <v>585</v>
      </c>
      <c r="B49" s="832" t="s">
        <v>586</v>
      </c>
      <c r="C49" s="835" t="s">
        <v>599</v>
      </c>
      <c r="D49" s="863" t="s">
        <v>600</v>
      </c>
      <c r="E49" s="835" t="s">
        <v>3078</v>
      </c>
      <c r="F49" s="863" t="s">
        <v>3079</v>
      </c>
      <c r="G49" s="835" t="s">
        <v>3159</v>
      </c>
      <c r="H49" s="835" t="s">
        <v>3160</v>
      </c>
      <c r="I49" s="849">
        <v>0.37999999523162842</v>
      </c>
      <c r="J49" s="849">
        <v>400</v>
      </c>
      <c r="K49" s="850">
        <v>152</v>
      </c>
    </row>
    <row r="50" spans="1:11" ht="14.4" customHeight="1" x14ac:dyDescent="0.3">
      <c r="A50" s="831" t="s">
        <v>585</v>
      </c>
      <c r="B50" s="832" t="s">
        <v>586</v>
      </c>
      <c r="C50" s="835" t="s">
        <v>599</v>
      </c>
      <c r="D50" s="863" t="s">
        <v>600</v>
      </c>
      <c r="E50" s="835" t="s">
        <v>3078</v>
      </c>
      <c r="F50" s="863" t="s">
        <v>3079</v>
      </c>
      <c r="G50" s="835" t="s">
        <v>3161</v>
      </c>
      <c r="H50" s="835" t="s">
        <v>3162</v>
      </c>
      <c r="I50" s="849">
        <v>2.5099999904632568</v>
      </c>
      <c r="J50" s="849">
        <v>100</v>
      </c>
      <c r="K50" s="850">
        <v>251</v>
      </c>
    </row>
    <row r="51" spans="1:11" ht="14.4" customHeight="1" x14ac:dyDescent="0.3">
      <c r="A51" s="831" t="s">
        <v>585</v>
      </c>
      <c r="B51" s="832" t="s">
        <v>586</v>
      </c>
      <c r="C51" s="835" t="s">
        <v>599</v>
      </c>
      <c r="D51" s="863" t="s">
        <v>600</v>
      </c>
      <c r="E51" s="835" t="s">
        <v>3078</v>
      </c>
      <c r="F51" s="863" t="s">
        <v>3079</v>
      </c>
      <c r="G51" s="835" t="s">
        <v>3163</v>
      </c>
      <c r="H51" s="835" t="s">
        <v>3164</v>
      </c>
      <c r="I51" s="849">
        <v>4.4899997711181641</v>
      </c>
      <c r="J51" s="849">
        <v>100</v>
      </c>
      <c r="K51" s="850">
        <v>449</v>
      </c>
    </row>
    <row r="52" spans="1:11" ht="14.4" customHeight="1" x14ac:dyDescent="0.3">
      <c r="A52" s="831" t="s">
        <v>585</v>
      </c>
      <c r="B52" s="832" t="s">
        <v>586</v>
      </c>
      <c r="C52" s="835" t="s">
        <v>599</v>
      </c>
      <c r="D52" s="863" t="s">
        <v>600</v>
      </c>
      <c r="E52" s="835" t="s">
        <v>3078</v>
      </c>
      <c r="F52" s="863" t="s">
        <v>3079</v>
      </c>
      <c r="G52" s="835" t="s">
        <v>3165</v>
      </c>
      <c r="H52" s="835" t="s">
        <v>3166</v>
      </c>
      <c r="I52" s="849">
        <v>12.649999618530273</v>
      </c>
      <c r="J52" s="849">
        <v>75</v>
      </c>
      <c r="K52" s="850">
        <v>948.75</v>
      </c>
    </row>
    <row r="53" spans="1:11" ht="14.4" customHeight="1" x14ac:dyDescent="0.3">
      <c r="A53" s="831" t="s">
        <v>585</v>
      </c>
      <c r="B53" s="832" t="s">
        <v>586</v>
      </c>
      <c r="C53" s="835" t="s">
        <v>599</v>
      </c>
      <c r="D53" s="863" t="s">
        <v>600</v>
      </c>
      <c r="E53" s="835" t="s">
        <v>3078</v>
      </c>
      <c r="F53" s="863" t="s">
        <v>3079</v>
      </c>
      <c r="G53" s="835" t="s">
        <v>3167</v>
      </c>
      <c r="H53" s="835" t="s">
        <v>3168</v>
      </c>
      <c r="I53" s="849">
        <v>991.29998779296875</v>
      </c>
      <c r="J53" s="849">
        <v>9</v>
      </c>
      <c r="K53" s="850">
        <v>8921.6998291015625</v>
      </c>
    </row>
    <row r="54" spans="1:11" ht="14.4" customHeight="1" x14ac:dyDescent="0.3">
      <c r="A54" s="831" t="s">
        <v>585</v>
      </c>
      <c r="B54" s="832" t="s">
        <v>586</v>
      </c>
      <c r="C54" s="835" t="s">
        <v>599</v>
      </c>
      <c r="D54" s="863" t="s">
        <v>600</v>
      </c>
      <c r="E54" s="835" t="s">
        <v>3078</v>
      </c>
      <c r="F54" s="863" t="s">
        <v>3079</v>
      </c>
      <c r="G54" s="835" t="s">
        <v>3169</v>
      </c>
      <c r="H54" s="835" t="s">
        <v>3170</v>
      </c>
      <c r="I54" s="849">
        <v>899.84002685546875</v>
      </c>
      <c r="J54" s="849">
        <v>5</v>
      </c>
      <c r="K54" s="850">
        <v>4499.2000732421875</v>
      </c>
    </row>
    <row r="55" spans="1:11" ht="14.4" customHeight="1" x14ac:dyDescent="0.3">
      <c r="A55" s="831" t="s">
        <v>585</v>
      </c>
      <c r="B55" s="832" t="s">
        <v>586</v>
      </c>
      <c r="C55" s="835" t="s">
        <v>599</v>
      </c>
      <c r="D55" s="863" t="s">
        <v>600</v>
      </c>
      <c r="E55" s="835" t="s">
        <v>3078</v>
      </c>
      <c r="F55" s="863" t="s">
        <v>3079</v>
      </c>
      <c r="G55" s="835" t="s">
        <v>3171</v>
      </c>
      <c r="H55" s="835" t="s">
        <v>3172</v>
      </c>
      <c r="I55" s="849">
        <v>1253.5</v>
      </c>
      <c r="J55" s="849">
        <v>19</v>
      </c>
      <c r="K55" s="850">
        <v>23816.5</v>
      </c>
    </row>
    <row r="56" spans="1:11" ht="14.4" customHeight="1" x14ac:dyDescent="0.3">
      <c r="A56" s="831" t="s">
        <v>585</v>
      </c>
      <c r="B56" s="832" t="s">
        <v>586</v>
      </c>
      <c r="C56" s="835" t="s">
        <v>599</v>
      </c>
      <c r="D56" s="863" t="s">
        <v>600</v>
      </c>
      <c r="E56" s="835" t="s">
        <v>3078</v>
      </c>
      <c r="F56" s="863" t="s">
        <v>3079</v>
      </c>
      <c r="G56" s="835" t="s">
        <v>3173</v>
      </c>
      <c r="H56" s="835" t="s">
        <v>3174</v>
      </c>
      <c r="I56" s="849">
        <v>1490.3683471679688</v>
      </c>
      <c r="J56" s="849">
        <v>24</v>
      </c>
      <c r="K56" s="850">
        <v>35768.45068359375</v>
      </c>
    </row>
    <row r="57" spans="1:11" ht="14.4" customHeight="1" x14ac:dyDescent="0.3">
      <c r="A57" s="831" t="s">
        <v>585</v>
      </c>
      <c r="B57" s="832" t="s">
        <v>586</v>
      </c>
      <c r="C57" s="835" t="s">
        <v>599</v>
      </c>
      <c r="D57" s="863" t="s">
        <v>600</v>
      </c>
      <c r="E57" s="835" t="s">
        <v>3078</v>
      </c>
      <c r="F57" s="863" t="s">
        <v>3079</v>
      </c>
      <c r="G57" s="835" t="s">
        <v>3175</v>
      </c>
      <c r="H57" s="835" t="s">
        <v>3176</v>
      </c>
      <c r="I57" s="849">
        <v>67.319999694824219</v>
      </c>
      <c r="J57" s="849">
        <v>35</v>
      </c>
      <c r="K57" s="850">
        <v>2356.239990234375</v>
      </c>
    </row>
    <row r="58" spans="1:11" ht="14.4" customHeight="1" x14ac:dyDescent="0.3">
      <c r="A58" s="831" t="s">
        <v>585</v>
      </c>
      <c r="B58" s="832" t="s">
        <v>586</v>
      </c>
      <c r="C58" s="835" t="s">
        <v>599</v>
      </c>
      <c r="D58" s="863" t="s">
        <v>600</v>
      </c>
      <c r="E58" s="835" t="s">
        <v>3078</v>
      </c>
      <c r="F58" s="863" t="s">
        <v>3079</v>
      </c>
      <c r="G58" s="835" t="s">
        <v>3177</v>
      </c>
      <c r="H58" s="835" t="s">
        <v>3178</v>
      </c>
      <c r="I58" s="849">
        <v>0.5</v>
      </c>
      <c r="J58" s="849">
        <v>100</v>
      </c>
      <c r="K58" s="850">
        <v>50</v>
      </c>
    </row>
    <row r="59" spans="1:11" ht="14.4" customHeight="1" x14ac:dyDescent="0.3">
      <c r="A59" s="831" t="s">
        <v>585</v>
      </c>
      <c r="B59" s="832" t="s">
        <v>586</v>
      </c>
      <c r="C59" s="835" t="s">
        <v>599</v>
      </c>
      <c r="D59" s="863" t="s">
        <v>600</v>
      </c>
      <c r="E59" s="835" t="s">
        <v>3078</v>
      </c>
      <c r="F59" s="863" t="s">
        <v>3079</v>
      </c>
      <c r="G59" s="835" t="s">
        <v>3179</v>
      </c>
      <c r="H59" s="835" t="s">
        <v>3180</v>
      </c>
      <c r="I59" s="849">
        <v>0.66571430649076191</v>
      </c>
      <c r="J59" s="849">
        <v>6100</v>
      </c>
      <c r="K59" s="850">
        <v>4057</v>
      </c>
    </row>
    <row r="60" spans="1:11" ht="14.4" customHeight="1" x14ac:dyDescent="0.3">
      <c r="A60" s="831" t="s">
        <v>585</v>
      </c>
      <c r="B60" s="832" t="s">
        <v>586</v>
      </c>
      <c r="C60" s="835" t="s">
        <v>599</v>
      </c>
      <c r="D60" s="863" t="s">
        <v>600</v>
      </c>
      <c r="E60" s="835" t="s">
        <v>3078</v>
      </c>
      <c r="F60" s="863" t="s">
        <v>3079</v>
      </c>
      <c r="G60" s="835" t="s">
        <v>3181</v>
      </c>
      <c r="H60" s="835" t="s">
        <v>3182</v>
      </c>
      <c r="I60" s="849">
        <v>27.867499828338623</v>
      </c>
      <c r="J60" s="849">
        <v>8</v>
      </c>
      <c r="K60" s="850">
        <v>222.93999862670898</v>
      </c>
    </row>
    <row r="61" spans="1:11" ht="14.4" customHeight="1" x14ac:dyDescent="0.3">
      <c r="A61" s="831" t="s">
        <v>585</v>
      </c>
      <c r="B61" s="832" t="s">
        <v>586</v>
      </c>
      <c r="C61" s="835" t="s">
        <v>599</v>
      </c>
      <c r="D61" s="863" t="s">
        <v>600</v>
      </c>
      <c r="E61" s="835" t="s">
        <v>3078</v>
      </c>
      <c r="F61" s="863" t="s">
        <v>3079</v>
      </c>
      <c r="G61" s="835" t="s">
        <v>3183</v>
      </c>
      <c r="H61" s="835" t="s">
        <v>3184</v>
      </c>
      <c r="I61" s="849">
        <v>28.729999542236328</v>
      </c>
      <c r="J61" s="849">
        <v>144</v>
      </c>
      <c r="K61" s="850">
        <v>4137.1199951171875</v>
      </c>
    </row>
    <row r="62" spans="1:11" ht="14.4" customHeight="1" x14ac:dyDescent="0.3">
      <c r="A62" s="831" t="s">
        <v>585</v>
      </c>
      <c r="B62" s="832" t="s">
        <v>586</v>
      </c>
      <c r="C62" s="835" t="s">
        <v>599</v>
      </c>
      <c r="D62" s="863" t="s">
        <v>600</v>
      </c>
      <c r="E62" s="835" t="s">
        <v>3185</v>
      </c>
      <c r="F62" s="863" t="s">
        <v>3186</v>
      </c>
      <c r="G62" s="835" t="s">
        <v>3187</v>
      </c>
      <c r="H62" s="835" t="s">
        <v>3188</v>
      </c>
      <c r="I62" s="849">
        <v>47.189998626708984</v>
      </c>
      <c r="J62" s="849">
        <v>80</v>
      </c>
      <c r="K62" s="850">
        <v>3775.199951171875</v>
      </c>
    </row>
    <row r="63" spans="1:11" ht="14.4" customHeight="1" x14ac:dyDescent="0.3">
      <c r="A63" s="831" t="s">
        <v>585</v>
      </c>
      <c r="B63" s="832" t="s">
        <v>586</v>
      </c>
      <c r="C63" s="835" t="s">
        <v>599</v>
      </c>
      <c r="D63" s="863" t="s">
        <v>600</v>
      </c>
      <c r="E63" s="835" t="s">
        <v>3185</v>
      </c>
      <c r="F63" s="863" t="s">
        <v>3186</v>
      </c>
      <c r="G63" s="835" t="s">
        <v>3189</v>
      </c>
      <c r="H63" s="835" t="s">
        <v>3190</v>
      </c>
      <c r="I63" s="849">
        <v>25.709999084472656</v>
      </c>
      <c r="J63" s="849">
        <v>50</v>
      </c>
      <c r="K63" s="850">
        <v>1285.6199951171875</v>
      </c>
    </row>
    <row r="64" spans="1:11" ht="14.4" customHeight="1" x14ac:dyDescent="0.3">
      <c r="A64" s="831" t="s">
        <v>585</v>
      </c>
      <c r="B64" s="832" t="s">
        <v>586</v>
      </c>
      <c r="C64" s="835" t="s">
        <v>599</v>
      </c>
      <c r="D64" s="863" t="s">
        <v>600</v>
      </c>
      <c r="E64" s="835" t="s">
        <v>3185</v>
      </c>
      <c r="F64" s="863" t="s">
        <v>3186</v>
      </c>
      <c r="G64" s="835" t="s">
        <v>3191</v>
      </c>
      <c r="H64" s="835" t="s">
        <v>3192</v>
      </c>
      <c r="I64" s="849">
        <v>2.9050000905990601</v>
      </c>
      <c r="J64" s="849">
        <v>700</v>
      </c>
      <c r="K64" s="850">
        <v>2032.5</v>
      </c>
    </row>
    <row r="65" spans="1:11" ht="14.4" customHeight="1" x14ac:dyDescent="0.3">
      <c r="A65" s="831" t="s">
        <v>585</v>
      </c>
      <c r="B65" s="832" t="s">
        <v>586</v>
      </c>
      <c r="C65" s="835" t="s">
        <v>599</v>
      </c>
      <c r="D65" s="863" t="s">
        <v>600</v>
      </c>
      <c r="E65" s="835" t="s">
        <v>3185</v>
      </c>
      <c r="F65" s="863" t="s">
        <v>3186</v>
      </c>
      <c r="G65" s="835" t="s">
        <v>3193</v>
      </c>
      <c r="H65" s="835" t="s">
        <v>3194</v>
      </c>
      <c r="I65" s="849">
        <v>58.619998931884766</v>
      </c>
      <c r="J65" s="849">
        <v>20</v>
      </c>
      <c r="K65" s="850">
        <v>1172.489990234375</v>
      </c>
    </row>
    <row r="66" spans="1:11" ht="14.4" customHeight="1" x14ac:dyDescent="0.3">
      <c r="A66" s="831" t="s">
        <v>585</v>
      </c>
      <c r="B66" s="832" t="s">
        <v>586</v>
      </c>
      <c r="C66" s="835" t="s">
        <v>599</v>
      </c>
      <c r="D66" s="863" t="s">
        <v>600</v>
      </c>
      <c r="E66" s="835" t="s">
        <v>3185</v>
      </c>
      <c r="F66" s="863" t="s">
        <v>3186</v>
      </c>
      <c r="G66" s="835" t="s">
        <v>3195</v>
      </c>
      <c r="H66" s="835" t="s">
        <v>3196</v>
      </c>
      <c r="I66" s="849">
        <v>1.4999999664723873E-2</v>
      </c>
      <c r="J66" s="849">
        <v>2600</v>
      </c>
      <c r="K66" s="850">
        <v>50</v>
      </c>
    </row>
    <row r="67" spans="1:11" ht="14.4" customHeight="1" x14ac:dyDescent="0.3">
      <c r="A67" s="831" t="s">
        <v>585</v>
      </c>
      <c r="B67" s="832" t="s">
        <v>586</v>
      </c>
      <c r="C67" s="835" t="s">
        <v>599</v>
      </c>
      <c r="D67" s="863" t="s">
        <v>600</v>
      </c>
      <c r="E67" s="835" t="s">
        <v>3185</v>
      </c>
      <c r="F67" s="863" t="s">
        <v>3186</v>
      </c>
      <c r="G67" s="835" t="s">
        <v>3197</v>
      </c>
      <c r="H67" s="835" t="s">
        <v>3198</v>
      </c>
      <c r="I67" s="849">
        <v>4.7800002098083496</v>
      </c>
      <c r="J67" s="849">
        <v>2400</v>
      </c>
      <c r="K67" s="850">
        <v>11470.659912109375</v>
      </c>
    </row>
    <row r="68" spans="1:11" ht="14.4" customHeight="1" x14ac:dyDescent="0.3">
      <c r="A68" s="831" t="s">
        <v>585</v>
      </c>
      <c r="B68" s="832" t="s">
        <v>586</v>
      </c>
      <c r="C68" s="835" t="s">
        <v>599</v>
      </c>
      <c r="D68" s="863" t="s">
        <v>600</v>
      </c>
      <c r="E68" s="835" t="s">
        <v>3185</v>
      </c>
      <c r="F68" s="863" t="s">
        <v>3186</v>
      </c>
      <c r="G68" s="835" t="s">
        <v>3199</v>
      </c>
      <c r="H68" s="835" t="s">
        <v>3200</v>
      </c>
      <c r="I68" s="849">
        <v>21.219999313354492</v>
      </c>
      <c r="J68" s="849">
        <v>25</v>
      </c>
      <c r="K68" s="850">
        <v>530.59002685546875</v>
      </c>
    </row>
    <row r="69" spans="1:11" ht="14.4" customHeight="1" x14ac:dyDescent="0.3">
      <c r="A69" s="831" t="s">
        <v>585</v>
      </c>
      <c r="B69" s="832" t="s">
        <v>586</v>
      </c>
      <c r="C69" s="835" t="s">
        <v>599</v>
      </c>
      <c r="D69" s="863" t="s">
        <v>600</v>
      </c>
      <c r="E69" s="835" t="s">
        <v>3185</v>
      </c>
      <c r="F69" s="863" t="s">
        <v>3186</v>
      </c>
      <c r="G69" s="835" t="s">
        <v>3201</v>
      </c>
      <c r="H69" s="835" t="s">
        <v>3202</v>
      </c>
      <c r="I69" s="849">
        <v>11.143333435058594</v>
      </c>
      <c r="J69" s="849">
        <v>500</v>
      </c>
      <c r="K69" s="850">
        <v>5571</v>
      </c>
    </row>
    <row r="70" spans="1:11" ht="14.4" customHeight="1" x14ac:dyDescent="0.3">
      <c r="A70" s="831" t="s">
        <v>585</v>
      </c>
      <c r="B70" s="832" t="s">
        <v>586</v>
      </c>
      <c r="C70" s="835" t="s">
        <v>599</v>
      </c>
      <c r="D70" s="863" t="s">
        <v>600</v>
      </c>
      <c r="E70" s="835" t="s">
        <v>3185</v>
      </c>
      <c r="F70" s="863" t="s">
        <v>3186</v>
      </c>
      <c r="G70" s="835" t="s">
        <v>3203</v>
      </c>
      <c r="H70" s="835" t="s">
        <v>3204</v>
      </c>
      <c r="I70" s="849">
        <v>27.840000152587891</v>
      </c>
      <c r="J70" s="849">
        <v>50</v>
      </c>
      <c r="K70" s="850">
        <v>1392.1099853515625</v>
      </c>
    </row>
    <row r="71" spans="1:11" ht="14.4" customHeight="1" x14ac:dyDescent="0.3">
      <c r="A71" s="831" t="s">
        <v>585</v>
      </c>
      <c r="B71" s="832" t="s">
        <v>586</v>
      </c>
      <c r="C71" s="835" t="s">
        <v>599</v>
      </c>
      <c r="D71" s="863" t="s">
        <v>600</v>
      </c>
      <c r="E71" s="835" t="s">
        <v>3185</v>
      </c>
      <c r="F71" s="863" t="s">
        <v>3186</v>
      </c>
      <c r="G71" s="835" t="s">
        <v>3205</v>
      </c>
      <c r="H71" s="835" t="s">
        <v>3206</v>
      </c>
      <c r="I71" s="849">
        <v>6.1500000953674316</v>
      </c>
      <c r="J71" s="849">
        <v>1100</v>
      </c>
      <c r="K71" s="850">
        <v>6765</v>
      </c>
    </row>
    <row r="72" spans="1:11" ht="14.4" customHeight="1" x14ac:dyDescent="0.3">
      <c r="A72" s="831" t="s">
        <v>585</v>
      </c>
      <c r="B72" s="832" t="s">
        <v>586</v>
      </c>
      <c r="C72" s="835" t="s">
        <v>599</v>
      </c>
      <c r="D72" s="863" t="s">
        <v>600</v>
      </c>
      <c r="E72" s="835" t="s">
        <v>3185</v>
      </c>
      <c r="F72" s="863" t="s">
        <v>3186</v>
      </c>
      <c r="G72" s="835" t="s">
        <v>3207</v>
      </c>
      <c r="H72" s="835" t="s">
        <v>3208</v>
      </c>
      <c r="I72" s="849">
        <v>5.4499998092651367</v>
      </c>
      <c r="J72" s="849">
        <v>200</v>
      </c>
      <c r="K72" s="850">
        <v>1090</v>
      </c>
    </row>
    <row r="73" spans="1:11" ht="14.4" customHeight="1" x14ac:dyDescent="0.3">
      <c r="A73" s="831" t="s">
        <v>585</v>
      </c>
      <c r="B73" s="832" t="s">
        <v>586</v>
      </c>
      <c r="C73" s="835" t="s">
        <v>599</v>
      </c>
      <c r="D73" s="863" t="s">
        <v>600</v>
      </c>
      <c r="E73" s="835" t="s">
        <v>3185</v>
      </c>
      <c r="F73" s="863" t="s">
        <v>3186</v>
      </c>
      <c r="G73" s="835" t="s">
        <v>3209</v>
      </c>
      <c r="H73" s="835" t="s">
        <v>3210</v>
      </c>
      <c r="I73" s="849">
        <v>26.020000457763672</v>
      </c>
      <c r="J73" s="849">
        <v>25</v>
      </c>
      <c r="K73" s="850">
        <v>650.4000244140625</v>
      </c>
    </row>
    <row r="74" spans="1:11" ht="14.4" customHeight="1" x14ac:dyDescent="0.3">
      <c r="A74" s="831" t="s">
        <v>585</v>
      </c>
      <c r="B74" s="832" t="s">
        <v>586</v>
      </c>
      <c r="C74" s="835" t="s">
        <v>599</v>
      </c>
      <c r="D74" s="863" t="s">
        <v>600</v>
      </c>
      <c r="E74" s="835" t="s">
        <v>3185</v>
      </c>
      <c r="F74" s="863" t="s">
        <v>3186</v>
      </c>
      <c r="G74" s="835" t="s">
        <v>3211</v>
      </c>
      <c r="H74" s="835" t="s">
        <v>3212</v>
      </c>
      <c r="I74" s="849">
        <v>49.909999847412109</v>
      </c>
      <c r="J74" s="849">
        <v>50</v>
      </c>
      <c r="K74" s="850">
        <v>2495.6298828125</v>
      </c>
    </row>
    <row r="75" spans="1:11" ht="14.4" customHeight="1" x14ac:dyDescent="0.3">
      <c r="A75" s="831" t="s">
        <v>585</v>
      </c>
      <c r="B75" s="832" t="s">
        <v>586</v>
      </c>
      <c r="C75" s="835" t="s">
        <v>599</v>
      </c>
      <c r="D75" s="863" t="s">
        <v>600</v>
      </c>
      <c r="E75" s="835" t="s">
        <v>3185</v>
      </c>
      <c r="F75" s="863" t="s">
        <v>3186</v>
      </c>
      <c r="G75" s="835" t="s">
        <v>3213</v>
      </c>
      <c r="H75" s="835" t="s">
        <v>3214</v>
      </c>
      <c r="I75" s="849">
        <v>21.899999618530273</v>
      </c>
      <c r="J75" s="849">
        <v>150</v>
      </c>
      <c r="K75" s="850">
        <v>3285.1500244140625</v>
      </c>
    </row>
    <row r="76" spans="1:11" ht="14.4" customHeight="1" x14ac:dyDescent="0.3">
      <c r="A76" s="831" t="s">
        <v>585</v>
      </c>
      <c r="B76" s="832" t="s">
        <v>586</v>
      </c>
      <c r="C76" s="835" t="s">
        <v>599</v>
      </c>
      <c r="D76" s="863" t="s">
        <v>600</v>
      </c>
      <c r="E76" s="835" t="s">
        <v>3185</v>
      </c>
      <c r="F76" s="863" t="s">
        <v>3186</v>
      </c>
      <c r="G76" s="835" t="s">
        <v>3215</v>
      </c>
      <c r="H76" s="835" t="s">
        <v>3216</v>
      </c>
      <c r="I76" s="849">
        <v>21.899999618530273</v>
      </c>
      <c r="J76" s="849">
        <v>150</v>
      </c>
      <c r="K76" s="850">
        <v>3285.150146484375</v>
      </c>
    </row>
    <row r="77" spans="1:11" ht="14.4" customHeight="1" x14ac:dyDescent="0.3">
      <c r="A77" s="831" t="s">
        <v>585</v>
      </c>
      <c r="B77" s="832" t="s">
        <v>586</v>
      </c>
      <c r="C77" s="835" t="s">
        <v>599</v>
      </c>
      <c r="D77" s="863" t="s">
        <v>600</v>
      </c>
      <c r="E77" s="835" t="s">
        <v>3185</v>
      </c>
      <c r="F77" s="863" t="s">
        <v>3186</v>
      </c>
      <c r="G77" s="835" t="s">
        <v>3217</v>
      </c>
      <c r="H77" s="835" t="s">
        <v>3218</v>
      </c>
      <c r="I77" s="849">
        <v>13.199999809265137</v>
      </c>
      <c r="J77" s="849">
        <v>30</v>
      </c>
      <c r="K77" s="850">
        <v>396</v>
      </c>
    </row>
    <row r="78" spans="1:11" ht="14.4" customHeight="1" x14ac:dyDescent="0.3">
      <c r="A78" s="831" t="s">
        <v>585</v>
      </c>
      <c r="B78" s="832" t="s">
        <v>586</v>
      </c>
      <c r="C78" s="835" t="s">
        <v>599</v>
      </c>
      <c r="D78" s="863" t="s">
        <v>600</v>
      </c>
      <c r="E78" s="835" t="s">
        <v>3185</v>
      </c>
      <c r="F78" s="863" t="s">
        <v>3186</v>
      </c>
      <c r="G78" s="835" t="s">
        <v>3219</v>
      </c>
      <c r="H78" s="835" t="s">
        <v>3220</v>
      </c>
      <c r="I78" s="849">
        <v>13.199999809265137</v>
      </c>
      <c r="J78" s="849">
        <v>10</v>
      </c>
      <c r="K78" s="850">
        <v>132</v>
      </c>
    </row>
    <row r="79" spans="1:11" ht="14.4" customHeight="1" x14ac:dyDescent="0.3">
      <c r="A79" s="831" t="s">
        <v>585</v>
      </c>
      <c r="B79" s="832" t="s">
        <v>586</v>
      </c>
      <c r="C79" s="835" t="s">
        <v>599</v>
      </c>
      <c r="D79" s="863" t="s">
        <v>600</v>
      </c>
      <c r="E79" s="835" t="s">
        <v>3185</v>
      </c>
      <c r="F79" s="863" t="s">
        <v>3186</v>
      </c>
      <c r="G79" s="835" t="s">
        <v>3221</v>
      </c>
      <c r="H79" s="835" t="s">
        <v>3222</v>
      </c>
      <c r="I79" s="849">
        <v>1248.719970703125</v>
      </c>
      <c r="J79" s="849">
        <v>1</v>
      </c>
      <c r="K79" s="850">
        <v>1248.719970703125</v>
      </c>
    </row>
    <row r="80" spans="1:11" ht="14.4" customHeight="1" x14ac:dyDescent="0.3">
      <c r="A80" s="831" t="s">
        <v>585</v>
      </c>
      <c r="B80" s="832" t="s">
        <v>586</v>
      </c>
      <c r="C80" s="835" t="s">
        <v>599</v>
      </c>
      <c r="D80" s="863" t="s">
        <v>600</v>
      </c>
      <c r="E80" s="835" t="s">
        <v>3185</v>
      </c>
      <c r="F80" s="863" t="s">
        <v>3186</v>
      </c>
      <c r="G80" s="835" t="s">
        <v>3223</v>
      </c>
      <c r="H80" s="835" t="s">
        <v>3224</v>
      </c>
      <c r="I80" s="849">
        <v>4.0266668001810713</v>
      </c>
      <c r="J80" s="849">
        <v>300</v>
      </c>
      <c r="K80" s="850">
        <v>1208</v>
      </c>
    </row>
    <row r="81" spans="1:11" ht="14.4" customHeight="1" x14ac:dyDescent="0.3">
      <c r="A81" s="831" t="s">
        <v>585</v>
      </c>
      <c r="B81" s="832" t="s">
        <v>586</v>
      </c>
      <c r="C81" s="835" t="s">
        <v>599</v>
      </c>
      <c r="D81" s="863" t="s">
        <v>600</v>
      </c>
      <c r="E81" s="835" t="s">
        <v>3185</v>
      </c>
      <c r="F81" s="863" t="s">
        <v>3186</v>
      </c>
      <c r="G81" s="835" t="s">
        <v>3225</v>
      </c>
      <c r="H81" s="835" t="s">
        <v>3226</v>
      </c>
      <c r="I81" s="849">
        <v>9.4300003051757813</v>
      </c>
      <c r="J81" s="849">
        <v>200</v>
      </c>
      <c r="K81" s="850">
        <v>1886</v>
      </c>
    </row>
    <row r="82" spans="1:11" ht="14.4" customHeight="1" x14ac:dyDescent="0.3">
      <c r="A82" s="831" t="s">
        <v>585</v>
      </c>
      <c r="B82" s="832" t="s">
        <v>586</v>
      </c>
      <c r="C82" s="835" t="s">
        <v>599</v>
      </c>
      <c r="D82" s="863" t="s">
        <v>600</v>
      </c>
      <c r="E82" s="835" t="s">
        <v>3185</v>
      </c>
      <c r="F82" s="863" t="s">
        <v>3186</v>
      </c>
      <c r="G82" s="835" t="s">
        <v>3227</v>
      </c>
      <c r="H82" s="835" t="s">
        <v>3228</v>
      </c>
      <c r="I82" s="849">
        <v>4.619999885559082</v>
      </c>
      <c r="J82" s="849">
        <v>50</v>
      </c>
      <c r="K82" s="850">
        <v>231</v>
      </c>
    </row>
    <row r="83" spans="1:11" ht="14.4" customHeight="1" x14ac:dyDescent="0.3">
      <c r="A83" s="831" t="s">
        <v>585</v>
      </c>
      <c r="B83" s="832" t="s">
        <v>586</v>
      </c>
      <c r="C83" s="835" t="s">
        <v>599</v>
      </c>
      <c r="D83" s="863" t="s">
        <v>600</v>
      </c>
      <c r="E83" s="835" t="s">
        <v>3185</v>
      </c>
      <c r="F83" s="863" t="s">
        <v>3186</v>
      </c>
      <c r="G83" s="835" t="s">
        <v>3229</v>
      </c>
      <c r="H83" s="835" t="s">
        <v>3230</v>
      </c>
      <c r="I83" s="849">
        <v>32.310001373291016</v>
      </c>
      <c r="J83" s="849">
        <v>20</v>
      </c>
      <c r="K83" s="850">
        <v>646.20001220703125</v>
      </c>
    </row>
    <row r="84" spans="1:11" ht="14.4" customHeight="1" x14ac:dyDescent="0.3">
      <c r="A84" s="831" t="s">
        <v>585</v>
      </c>
      <c r="B84" s="832" t="s">
        <v>586</v>
      </c>
      <c r="C84" s="835" t="s">
        <v>599</v>
      </c>
      <c r="D84" s="863" t="s">
        <v>600</v>
      </c>
      <c r="E84" s="835" t="s">
        <v>3185</v>
      </c>
      <c r="F84" s="863" t="s">
        <v>3186</v>
      </c>
      <c r="G84" s="835" t="s">
        <v>3231</v>
      </c>
      <c r="H84" s="835" t="s">
        <v>3232</v>
      </c>
      <c r="I84" s="849">
        <v>2400.639892578125</v>
      </c>
      <c r="J84" s="849">
        <v>2</v>
      </c>
      <c r="K84" s="850">
        <v>4801.27978515625</v>
      </c>
    </row>
    <row r="85" spans="1:11" ht="14.4" customHeight="1" x14ac:dyDescent="0.3">
      <c r="A85" s="831" t="s">
        <v>585</v>
      </c>
      <c r="B85" s="832" t="s">
        <v>586</v>
      </c>
      <c r="C85" s="835" t="s">
        <v>599</v>
      </c>
      <c r="D85" s="863" t="s">
        <v>600</v>
      </c>
      <c r="E85" s="835" t="s">
        <v>3185</v>
      </c>
      <c r="F85" s="863" t="s">
        <v>3186</v>
      </c>
      <c r="G85" s="835" t="s">
        <v>3233</v>
      </c>
      <c r="H85" s="835" t="s">
        <v>3234</v>
      </c>
      <c r="I85" s="849">
        <v>713.9000244140625</v>
      </c>
      <c r="J85" s="849">
        <v>2</v>
      </c>
      <c r="K85" s="850">
        <v>1427.800048828125</v>
      </c>
    </row>
    <row r="86" spans="1:11" ht="14.4" customHeight="1" x14ac:dyDescent="0.3">
      <c r="A86" s="831" t="s">
        <v>585</v>
      </c>
      <c r="B86" s="832" t="s">
        <v>586</v>
      </c>
      <c r="C86" s="835" t="s">
        <v>599</v>
      </c>
      <c r="D86" s="863" t="s">
        <v>600</v>
      </c>
      <c r="E86" s="835" t="s">
        <v>3185</v>
      </c>
      <c r="F86" s="863" t="s">
        <v>3186</v>
      </c>
      <c r="G86" s="835" t="s">
        <v>3235</v>
      </c>
      <c r="H86" s="835" t="s">
        <v>3236</v>
      </c>
      <c r="I86" s="849">
        <v>60.5</v>
      </c>
      <c r="J86" s="849">
        <v>20</v>
      </c>
      <c r="K86" s="850">
        <v>1210</v>
      </c>
    </row>
    <row r="87" spans="1:11" ht="14.4" customHeight="1" x14ac:dyDescent="0.3">
      <c r="A87" s="831" t="s">
        <v>585</v>
      </c>
      <c r="B87" s="832" t="s">
        <v>586</v>
      </c>
      <c r="C87" s="835" t="s">
        <v>599</v>
      </c>
      <c r="D87" s="863" t="s">
        <v>600</v>
      </c>
      <c r="E87" s="835" t="s">
        <v>3185</v>
      </c>
      <c r="F87" s="863" t="s">
        <v>3186</v>
      </c>
      <c r="G87" s="835" t="s">
        <v>3237</v>
      </c>
      <c r="H87" s="835" t="s">
        <v>3238</v>
      </c>
      <c r="I87" s="849">
        <v>61.060001373291016</v>
      </c>
      <c r="J87" s="849">
        <v>50</v>
      </c>
      <c r="K87" s="850">
        <v>3052.830078125</v>
      </c>
    </row>
    <row r="88" spans="1:11" ht="14.4" customHeight="1" x14ac:dyDescent="0.3">
      <c r="A88" s="831" t="s">
        <v>585</v>
      </c>
      <c r="B88" s="832" t="s">
        <v>586</v>
      </c>
      <c r="C88" s="835" t="s">
        <v>599</v>
      </c>
      <c r="D88" s="863" t="s">
        <v>600</v>
      </c>
      <c r="E88" s="835" t="s">
        <v>3185</v>
      </c>
      <c r="F88" s="863" t="s">
        <v>3186</v>
      </c>
      <c r="G88" s="835" t="s">
        <v>3239</v>
      </c>
      <c r="H88" s="835" t="s">
        <v>3240</v>
      </c>
      <c r="I88" s="849">
        <v>11.739999771118164</v>
      </c>
      <c r="J88" s="849">
        <v>60</v>
      </c>
      <c r="K88" s="850">
        <v>704.40000915527344</v>
      </c>
    </row>
    <row r="89" spans="1:11" ht="14.4" customHeight="1" x14ac:dyDescent="0.3">
      <c r="A89" s="831" t="s">
        <v>585</v>
      </c>
      <c r="B89" s="832" t="s">
        <v>586</v>
      </c>
      <c r="C89" s="835" t="s">
        <v>599</v>
      </c>
      <c r="D89" s="863" t="s">
        <v>600</v>
      </c>
      <c r="E89" s="835" t="s">
        <v>3185</v>
      </c>
      <c r="F89" s="863" t="s">
        <v>3186</v>
      </c>
      <c r="G89" s="835" t="s">
        <v>3241</v>
      </c>
      <c r="H89" s="835" t="s">
        <v>3242</v>
      </c>
      <c r="I89" s="849">
        <v>13.310000419616699</v>
      </c>
      <c r="J89" s="849">
        <v>40</v>
      </c>
      <c r="K89" s="850">
        <v>532.4000244140625</v>
      </c>
    </row>
    <row r="90" spans="1:11" ht="14.4" customHeight="1" x14ac:dyDescent="0.3">
      <c r="A90" s="831" t="s">
        <v>585</v>
      </c>
      <c r="B90" s="832" t="s">
        <v>586</v>
      </c>
      <c r="C90" s="835" t="s">
        <v>599</v>
      </c>
      <c r="D90" s="863" t="s">
        <v>600</v>
      </c>
      <c r="E90" s="835" t="s">
        <v>3185</v>
      </c>
      <c r="F90" s="863" t="s">
        <v>3186</v>
      </c>
      <c r="G90" s="835" t="s">
        <v>3243</v>
      </c>
      <c r="H90" s="835" t="s">
        <v>3244</v>
      </c>
      <c r="I90" s="849">
        <v>2.2833333015441895</v>
      </c>
      <c r="J90" s="849">
        <v>650</v>
      </c>
      <c r="K90" s="850">
        <v>1485</v>
      </c>
    </row>
    <row r="91" spans="1:11" ht="14.4" customHeight="1" x14ac:dyDescent="0.3">
      <c r="A91" s="831" t="s">
        <v>585</v>
      </c>
      <c r="B91" s="832" t="s">
        <v>586</v>
      </c>
      <c r="C91" s="835" t="s">
        <v>599</v>
      </c>
      <c r="D91" s="863" t="s">
        <v>600</v>
      </c>
      <c r="E91" s="835" t="s">
        <v>3185</v>
      </c>
      <c r="F91" s="863" t="s">
        <v>3186</v>
      </c>
      <c r="G91" s="835" t="s">
        <v>3245</v>
      </c>
      <c r="H91" s="835" t="s">
        <v>3246</v>
      </c>
      <c r="I91" s="849">
        <v>9.1999998092651367</v>
      </c>
      <c r="J91" s="849">
        <v>2850</v>
      </c>
      <c r="K91" s="850">
        <v>26220</v>
      </c>
    </row>
    <row r="92" spans="1:11" ht="14.4" customHeight="1" x14ac:dyDescent="0.3">
      <c r="A92" s="831" t="s">
        <v>585</v>
      </c>
      <c r="B92" s="832" t="s">
        <v>586</v>
      </c>
      <c r="C92" s="835" t="s">
        <v>599</v>
      </c>
      <c r="D92" s="863" t="s">
        <v>600</v>
      </c>
      <c r="E92" s="835" t="s">
        <v>3185</v>
      </c>
      <c r="F92" s="863" t="s">
        <v>3186</v>
      </c>
      <c r="G92" s="835" t="s">
        <v>3247</v>
      </c>
      <c r="H92" s="835" t="s">
        <v>3248</v>
      </c>
      <c r="I92" s="849">
        <v>2.0439999580383299</v>
      </c>
      <c r="J92" s="849">
        <v>850</v>
      </c>
      <c r="K92" s="850">
        <v>1739.5</v>
      </c>
    </row>
    <row r="93" spans="1:11" ht="14.4" customHeight="1" x14ac:dyDescent="0.3">
      <c r="A93" s="831" t="s">
        <v>585</v>
      </c>
      <c r="B93" s="832" t="s">
        <v>586</v>
      </c>
      <c r="C93" s="835" t="s">
        <v>599</v>
      </c>
      <c r="D93" s="863" t="s">
        <v>600</v>
      </c>
      <c r="E93" s="835" t="s">
        <v>3185</v>
      </c>
      <c r="F93" s="863" t="s">
        <v>3186</v>
      </c>
      <c r="G93" s="835" t="s">
        <v>3249</v>
      </c>
      <c r="H93" s="835" t="s">
        <v>3250</v>
      </c>
      <c r="I93" s="849">
        <v>6.2966667811075849</v>
      </c>
      <c r="J93" s="849">
        <v>310</v>
      </c>
      <c r="K93" s="850">
        <v>1952.3999938964844</v>
      </c>
    </row>
    <row r="94" spans="1:11" ht="14.4" customHeight="1" x14ac:dyDescent="0.3">
      <c r="A94" s="831" t="s">
        <v>585</v>
      </c>
      <c r="B94" s="832" t="s">
        <v>586</v>
      </c>
      <c r="C94" s="835" t="s">
        <v>599</v>
      </c>
      <c r="D94" s="863" t="s">
        <v>600</v>
      </c>
      <c r="E94" s="835" t="s">
        <v>3185</v>
      </c>
      <c r="F94" s="863" t="s">
        <v>3186</v>
      </c>
      <c r="G94" s="835" t="s">
        <v>3251</v>
      </c>
      <c r="H94" s="835" t="s">
        <v>3252</v>
      </c>
      <c r="I94" s="849">
        <v>172.5</v>
      </c>
      <c r="J94" s="849">
        <v>2</v>
      </c>
      <c r="K94" s="850">
        <v>345</v>
      </c>
    </row>
    <row r="95" spans="1:11" ht="14.4" customHeight="1" x14ac:dyDescent="0.3">
      <c r="A95" s="831" t="s">
        <v>585</v>
      </c>
      <c r="B95" s="832" t="s">
        <v>586</v>
      </c>
      <c r="C95" s="835" t="s">
        <v>599</v>
      </c>
      <c r="D95" s="863" t="s">
        <v>600</v>
      </c>
      <c r="E95" s="835" t="s">
        <v>3185</v>
      </c>
      <c r="F95" s="863" t="s">
        <v>3186</v>
      </c>
      <c r="G95" s="835" t="s">
        <v>3253</v>
      </c>
      <c r="H95" s="835" t="s">
        <v>3254</v>
      </c>
      <c r="I95" s="849">
        <v>20.690000534057617</v>
      </c>
      <c r="J95" s="849">
        <v>500</v>
      </c>
      <c r="K95" s="850">
        <v>10345.400146484375</v>
      </c>
    </row>
    <row r="96" spans="1:11" ht="14.4" customHeight="1" x14ac:dyDescent="0.3">
      <c r="A96" s="831" t="s">
        <v>585</v>
      </c>
      <c r="B96" s="832" t="s">
        <v>586</v>
      </c>
      <c r="C96" s="835" t="s">
        <v>599</v>
      </c>
      <c r="D96" s="863" t="s">
        <v>600</v>
      </c>
      <c r="E96" s="835" t="s">
        <v>3185</v>
      </c>
      <c r="F96" s="863" t="s">
        <v>3186</v>
      </c>
      <c r="G96" s="835" t="s">
        <v>3255</v>
      </c>
      <c r="H96" s="835" t="s">
        <v>3256</v>
      </c>
      <c r="I96" s="849">
        <v>192.05500030517578</v>
      </c>
      <c r="J96" s="849">
        <v>6</v>
      </c>
      <c r="K96" s="850">
        <v>1141.2999877929688</v>
      </c>
    </row>
    <row r="97" spans="1:11" ht="14.4" customHeight="1" x14ac:dyDescent="0.3">
      <c r="A97" s="831" t="s">
        <v>585</v>
      </c>
      <c r="B97" s="832" t="s">
        <v>586</v>
      </c>
      <c r="C97" s="835" t="s">
        <v>599</v>
      </c>
      <c r="D97" s="863" t="s">
        <v>600</v>
      </c>
      <c r="E97" s="835" t="s">
        <v>3185</v>
      </c>
      <c r="F97" s="863" t="s">
        <v>3186</v>
      </c>
      <c r="G97" s="835" t="s">
        <v>3257</v>
      </c>
      <c r="H97" s="835" t="s">
        <v>3258</v>
      </c>
      <c r="I97" s="849">
        <v>1.0866667032241821</v>
      </c>
      <c r="J97" s="849">
        <v>3200</v>
      </c>
      <c r="K97" s="850">
        <v>3476</v>
      </c>
    </row>
    <row r="98" spans="1:11" ht="14.4" customHeight="1" x14ac:dyDescent="0.3">
      <c r="A98" s="831" t="s">
        <v>585</v>
      </c>
      <c r="B98" s="832" t="s">
        <v>586</v>
      </c>
      <c r="C98" s="835" t="s">
        <v>599</v>
      </c>
      <c r="D98" s="863" t="s">
        <v>600</v>
      </c>
      <c r="E98" s="835" t="s">
        <v>3185</v>
      </c>
      <c r="F98" s="863" t="s">
        <v>3186</v>
      </c>
      <c r="G98" s="835" t="s">
        <v>3259</v>
      </c>
      <c r="H98" s="835" t="s">
        <v>3260</v>
      </c>
      <c r="I98" s="849">
        <v>0.47999998927116394</v>
      </c>
      <c r="J98" s="849">
        <v>1600</v>
      </c>
      <c r="K98" s="850">
        <v>768</v>
      </c>
    </row>
    <row r="99" spans="1:11" ht="14.4" customHeight="1" x14ac:dyDescent="0.3">
      <c r="A99" s="831" t="s">
        <v>585</v>
      </c>
      <c r="B99" s="832" t="s">
        <v>586</v>
      </c>
      <c r="C99" s="835" t="s">
        <v>599</v>
      </c>
      <c r="D99" s="863" t="s">
        <v>600</v>
      </c>
      <c r="E99" s="835" t="s">
        <v>3185</v>
      </c>
      <c r="F99" s="863" t="s">
        <v>3186</v>
      </c>
      <c r="G99" s="835" t="s">
        <v>3261</v>
      </c>
      <c r="H99" s="835" t="s">
        <v>3262</v>
      </c>
      <c r="I99" s="849">
        <v>1.671999955177307</v>
      </c>
      <c r="J99" s="849">
        <v>3000</v>
      </c>
      <c r="K99" s="850">
        <v>5014</v>
      </c>
    </row>
    <row r="100" spans="1:11" ht="14.4" customHeight="1" x14ac:dyDescent="0.3">
      <c r="A100" s="831" t="s">
        <v>585</v>
      </c>
      <c r="B100" s="832" t="s">
        <v>586</v>
      </c>
      <c r="C100" s="835" t="s">
        <v>599</v>
      </c>
      <c r="D100" s="863" t="s">
        <v>600</v>
      </c>
      <c r="E100" s="835" t="s">
        <v>3185</v>
      </c>
      <c r="F100" s="863" t="s">
        <v>3186</v>
      </c>
      <c r="G100" s="835" t="s">
        <v>3263</v>
      </c>
      <c r="H100" s="835" t="s">
        <v>3264</v>
      </c>
      <c r="I100" s="849">
        <v>7.1599998474121094</v>
      </c>
      <c r="J100" s="849">
        <v>1100</v>
      </c>
      <c r="K100" s="850">
        <v>7875.110107421875</v>
      </c>
    </row>
    <row r="101" spans="1:11" ht="14.4" customHeight="1" x14ac:dyDescent="0.3">
      <c r="A101" s="831" t="s">
        <v>585</v>
      </c>
      <c r="B101" s="832" t="s">
        <v>586</v>
      </c>
      <c r="C101" s="835" t="s">
        <v>599</v>
      </c>
      <c r="D101" s="863" t="s">
        <v>600</v>
      </c>
      <c r="E101" s="835" t="s">
        <v>3185</v>
      </c>
      <c r="F101" s="863" t="s">
        <v>3186</v>
      </c>
      <c r="G101" s="835" t="s">
        <v>3265</v>
      </c>
      <c r="H101" s="835" t="s">
        <v>3266</v>
      </c>
      <c r="I101" s="849">
        <v>0.66750001907348633</v>
      </c>
      <c r="J101" s="849">
        <v>1005</v>
      </c>
      <c r="K101" s="850">
        <v>672.30000305175781</v>
      </c>
    </row>
    <row r="102" spans="1:11" ht="14.4" customHeight="1" x14ac:dyDescent="0.3">
      <c r="A102" s="831" t="s">
        <v>585</v>
      </c>
      <c r="B102" s="832" t="s">
        <v>586</v>
      </c>
      <c r="C102" s="835" t="s">
        <v>599</v>
      </c>
      <c r="D102" s="863" t="s">
        <v>600</v>
      </c>
      <c r="E102" s="835" t="s">
        <v>3185</v>
      </c>
      <c r="F102" s="863" t="s">
        <v>3186</v>
      </c>
      <c r="G102" s="835" t="s">
        <v>3267</v>
      </c>
      <c r="H102" s="835" t="s">
        <v>3268</v>
      </c>
      <c r="I102" s="849">
        <v>14.649999618530273</v>
      </c>
      <c r="J102" s="849">
        <v>300</v>
      </c>
      <c r="K102" s="850">
        <v>4395.260009765625</v>
      </c>
    </row>
    <row r="103" spans="1:11" ht="14.4" customHeight="1" x14ac:dyDescent="0.3">
      <c r="A103" s="831" t="s">
        <v>585</v>
      </c>
      <c r="B103" s="832" t="s">
        <v>586</v>
      </c>
      <c r="C103" s="835" t="s">
        <v>599</v>
      </c>
      <c r="D103" s="863" t="s">
        <v>600</v>
      </c>
      <c r="E103" s="835" t="s">
        <v>3185</v>
      </c>
      <c r="F103" s="863" t="s">
        <v>3186</v>
      </c>
      <c r="G103" s="835" t="s">
        <v>3269</v>
      </c>
      <c r="H103" s="835" t="s">
        <v>3270</v>
      </c>
      <c r="I103" s="849">
        <v>5.2066666285196943</v>
      </c>
      <c r="J103" s="849">
        <v>340</v>
      </c>
      <c r="K103" s="850">
        <v>1770.5500183105469</v>
      </c>
    </row>
    <row r="104" spans="1:11" ht="14.4" customHeight="1" x14ac:dyDescent="0.3">
      <c r="A104" s="831" t="s">
        <v>585</v>
      </c>
      <c r="B104" s="832" t="s">
        <v>586</v>
      </c>
      <c r="C104" s="835" t="s">
        <v>599</v>
      </c>
      <c r="D104" s="863" t="s">
        <v>600</v>
      </c>
      <c r="E104" s="835" t="s">
        <v>3185</v>
      </c>
      <c r="F104" s="863" t="s">
        <v>3186</v>
      </c>
      <c r="G104" s="835" t="s">
        <v>3271</v>
      </c>
      <c r="H104" s="835" t="s">
        <v>3272</v>
      </c>
      <c r="I104" s="849">
        <v>8.4700002670288086</v>
      </c>
      <c r="J104" s="849">
        <v>3450</v>
      </c>
      <c r="K104" s="850">
        <v>29221.50048828125</v>
      </c>
    </row>
    <row r="105" spans="1:11" ht="14.4" customHeight="1" x14ac:dyDescent="0.3">
      <c r="A105" s="831" t="s">
        <v>585</v>
      </c>
      <c r="B105" s="832" t="s">
        <v>586</v>
      </c>
      <c r="C105" s="835" t="s">
        <v>599</v>
      </c>
      <c r="D105" s="863" t="s">
        <v>600</v>
      </c>
      <c r="E105" s="835" t="s">
        <v>3185</v>
      </c>
      <c r="F105" s="863" t="s">
        <v>3186</v>
      </c>
      <c r="G105" s="835" t="s">
        <v>3273</v>
      </c>
      <c r="H105" s="835" t="s">
        <v>3274</v>
      </c>
      <c r="I105" s="849">
        <v>2.1750000715255737</v>
      </c>
      <c r="J105" s="849">
        <v>600</v>
      </c>
      <c r="K105" s="850">
        <v>1305</v>
      </c>
    </row>
    <row r="106" spans="1:11" ht="14.4" customHeight="1" x14ac:dyDescent="0.3">
      <c r="A106" s="831" t="s">
        <v>585</v>
      </c>
      <c r="B106" s="832" t="s">
        <v>586</v>
      </c>
      <c r="C106" s="835" t="s">
        <v>599</v>
      </c>
      <c r="D106" s="863" t="s">
        <v>600</v>
      </c>
      <c r="E106" s="835" t="s">
        <v>3185</v>
      </c>
      <c r="F106" s="863" t="s">
        <v>3186</v>
      </c>
      <c r="G106" s="835" t="s">
        <v>3275</v>
      </c>
      <c r="H106" s="835" t="s">
        <v>3276</v>
      </c>
      <c r="I106" s="849">
        <v>42.349998474121094</v>
      </c>
      <c r="J106" s="849">
        <v>24</v>
      </c>
      <c r="K106" s="850">
        <v>1016.4000244140625</v>
      </c>
    </row>
    <row r="107" spans="1:11" ht="14.4" customHeight="1" x14ac:dyDescent="0.3">
      <c r="A107" s="831" t="s">
        <v>585</v>
      </c>
      <c r="B107" s="832" t="s">
        <v>586</v>
      </c>
      <c r="C107" s="835" t="s">
        <v>599</v>
      </c>
      <c r="D107" s="863" t="s">
        <v>600</v>
      </c>
      <c r="E107" s="835" t="s">
        <v>3185</v>
      </c>
      <c r="F107" s="863" t="s">
        <v>3186</v>
      </c>
      <c r="G107" s="835" t="s">
        <v>3277</v>
      </c>
      <c r="H107" s="835" t="s">
        <v>3278</v>
      </c>
      <c r="I107" s="849">
        <v>1.0299999713897705</v>
      </c>
      <c r="J107" s="849">
        <v>150</v>
      </c>
      <c r="K107" s="850">
        <v>154.5</v>
      </c>
    </row>
    <row r="108" spans="1:11" ht="14.4" customHeight="1" x14ac:dyDescent="0.3">
      <c r="A108" s="831" t="s">
        <v>585</v>
      </c>
      <c r="B108" s="832" t="s">
        <v>586</v>
      </c>
      <c r="C108" s="835" t="s">
        <v>599</v>
      </c>
      <c r="D108" s="863" t="s">
        <v>600</v>
      </c>
      <c r="E108" s="835" t="s">
        <v>3185</v>
      </c>
      <c r="F108" s="863" t="s">
        <v>3186</v>
      </c>
      <c r="G108" s="835" t="s">
        <v>3279</v>
      </c>
      <c r="H108" s="835" t="s">
        <v>3280</v>
      </c>
      <c r="I108" s="849">
        <v>7.380000114440918</v>
      </c>
      <c r="J108" s="849">
        <v>200</v>
      </c>
      <c r="K108" s="850">
        <v>1476.199951171875</v>
      </c>
    </row>
    <row r="109" spans="1:11" ht="14.4" customHeight="1" x14ac:dyDescent="0.3">
      <c r="A109" s="831" t="s">
        <v>585</v>
      </c>
      <c r="B109" s="832" t="s">
        <v>586</v>
      </c>
      <c r="C109" s="835" t="s">
        <v>599</v>
      </c>
      <c r="D109" s="863" t="s">
        <v>600</v>
      </c>
      <c r="E109" s="835" t="s">
        <v>3185</v>
      </c>
      <c r="F109" s="863" t="s">
        <v>3186</v>
      </c>
      <c r="G109" s="835" t="s">
        <v>3281</v>
      </c>
      <c r="H109" s="835" t="s">
        <v>3282</v>
      </c>
      <c r="I109" s="849">
        <v>3.130000114440918</v>
      </c>
      <c r="J109" s="849">
        <v>1000</v>
      </c>
      <c r="K109" s="850">
        <v>3130</v>
      </c>
    </row>
    <row r="110" spans="1:11" ht="14.4" customHeight="1" x14ac:dyDescent="0.3">
      <c r="A110" s="831" t="s">
        <v>585</v>
      </c>
      <c r="B110" s="832" t="s">
        <v>586</v>
      </c>
      <c r="C110" s="835" t="s">
        <v>599</v>
      </c>
      <c r="D110" s="863" t="s">
        <v>600</v>
      </c>
      <c r="E110" s="835" t="s">
        <v>3185</v>
      </c>
      <c r="F110" s="863" t="s">
        <v>3186</v>
      </c>
      <c r="G110" s="835" t="s">
        <v>3283</v>
      </c>
      <c r="H110" s="835" t="s">
        <v>3284</v>
      </c>
      <c r="I110" s="849">
        <v>0.4699999988079071</v>
      </c>
      <c r="J110" s="849">
        <v>2700</v>
      </c>
      <c r="K110" s="850">
        <v>1269</v>
      </c>
    </row>
    <row r="111" spans="1:11" ht="14.4" customHeight="1" x14ac:dyDescent="0.3">
      <c r="A111" s="831" t="s">
        <v>585</v>
      </c>
      <c r="B111" s="832" t="s">
        <v>586</v>
      </c>
      <c r="C111" s="835" t="s">
        <v>599</v>
      </c>
      <c r="D111" s="863" t="s">
        <v>600</v>
      </c>
      <c r="E111" s="835" t="s">
        <v>3185</v>
      </c>
      <c r="F111" s="863" t="s">
        <v>3186</v>
      </c>
      <c r="G111" s="835" t="s">
        <v>3285</v>
      </c>
      <c r="H111" s="835" t="s">
        <v>3286</v>
      </c>
      <c r="I111" s="849">
        <v>1.9850000143051147</v>
      </c>
      <c r="J111" s="849">
        <v>1000</v>
      </c>
      <c r="K111" s="850">
        <v>1984</v>
      </c>
    </row>
    <row r="112" spans="1:11" ht="14.4" customHeight="1" x14ac:dyDescent="0.3">
      <c r="A112" s="831" t="s">
        <v>585</v>
      </c>
      <c r="B112" s="832" t="s">
        <v>586</v>
      </c>
      <c r="C112" s="835" t="s">
        <v>599</v>
      </c>
      <c r="D112" s="863" t="s">
        <v>600</v>
      </c>
      <c r="E112" s="835" t="s">
        <v>3185</v>
      </c>
      <c r="F112" s="863" t="s">
        <v>3186</v>
      </c>
      <c r="G112" s="835" t="s">
        <v>3287</v>
      </c>
      <c r="H112" s="835" t="s">
        <v>3288</v>
      </c>
      <c r="I112" s="849">
        <v>3.0699999332427979</v>
      </c>
      <c r="J112" s="849">
        <v>700</v>
      </c>
      <c r="K112" s="850">
        <v>2149</v>
      </c>
    </row>
    <row r="113" spans="1:11" ht="14.4" customHeight="1" x14ac:dyDescent="0.3">
      <c r="A113" s="831" t="s">
        <v>585</v>
      </c>
      <c r="B113" s="832" t="s">
        <v>586</v>
      </c>
      <c r="C113" s="835" t="s">
        <v>599</v>
      </c>
      <c r="D113" s="863" t="s">
        <v>600</v>
      </c>
      <c r="E113" s="835" t="s">
        <v>3185</v>
      </c>
      <c r="F113" s="863" t="s">
        <v>3186</v>
      </c>
      <c r="G113" s="835" t="s">
        <v>3289</v>
      </c>
      <c r="H113" s="835" t="s">
        <v>3290</v>
      </c>
      <c r="I113" s="849">
        <v>3.0999999046325684</v>
      </c>
      <c r="J113" s="849">
        <v>200</v>
      </c>
      <c r="K113" s="850">
        <v>620</v>
      </c>
    </row>
    <row r="114" spans="1:11" ht="14.4" customHeight="1" x14ac:dyDescent="0.3">
      <c r="A114" s="831" t="s">
        <v>585</v>
      </c>
      <c r="B114" s="832" t="s">
        <v>586</v>
      </c>
      <c r="C114" s="835" t="s">
        <v>599</v>
      </c>
      <c r="D114" s="863" t="s">
        <v>600</v>
      </c>
      <c r="E114" s="835" t="s">
        <v>3185</v>
      </c>
      <c r="F114" s="863" t="s">
        <v>3186</v>
      </c>
      <c r="G114" s="835" t="s">
        <v>3291</v>
      </c>
      <c r="H114" s="835" t="s">
        <v>3292</v>
      </c>
      <c r="I114" s="849">
        <v>2.1675000786781311</v>
      </c>
      <c r="J114" s="849">
        <v>750</v>
      </c>
      <c r="K114" s="850">
        <v>1626</v>
      </c>
    </row>
    <row r="115" spans="1:11" ht="14.4" customHeight="1" x14ac:dyDescent="0.3">
      <c r="A115" s="831" t="s">
        <v>585</v>
      </c>
      <c r="B115" s="832" t="s">
        <v>586</v>
      </c>
      <c r="C115" s="835" t="s">
        <v>599</v>
      </c>
      <c r="D115" s="863" t="s">
        <v>600</v>
      </c>
      <c r="E115" s="835" t="s">
        <v>3185</v>
      </c>
      <c r="F115" s="863" t="s">
        <v>3186</v>
      </c>
      <c r="G115" s="835" t="s">
        <v>3293</v>
      </c>
      <c r="H115" s="835" t="s">
        <v>3294</v>
      </c>
      <c r="I115" s="849">
        <v>21.239999771118164</v>
      </c>
      <c r="J115" s="849">
        <v>50</v>
      </c>
      <c r="K115" s="850">
        <v>1062</v>
      </c>
    </row>
    <row r="116" spans="1:11" ht="14.4" customHeight="1" x14ac:dyDescent="0.3">
      <c r="A116" s="831" t="s">
        <v>585</v>
      </c>
      <c r="B116" s="832" t="s">
        <v>586</v>
      </c>
      <c r="C116" s="835" t="s">
        <v>599</v>
      </c>
      <c r="D116" s="863" t="s">
        <v>600</v>
      </c>
      <c r="E116" s="835" t="s">
        <v>3185</v>
      </c>
      <c r="F116" s="863" t="s">
        <v>3186</v>
      </c>
      <c r="G116" s="835" t="s">
        <v>3295</v>
      </c>
      <c r="H116" s="835" t="s">
        <v>3296</v>
      </c>
      <c r="I116" s="849">
        <v>2.5199999809265137</v>
      </c>
      <c r="J116" s="849">
        <v>350</v>
      </c>
      <c r="K116" s="850">
        <v>882</v>
      </c>
    </row>
    <row r="117" spans="1:11" ht="14.4" customHeight="1" x14ac:dyDescent="0.3">
      <c r="A117" s="831" t="s">
        <v>585</v>
      </c>
      <c r="B117" s="832" t="s">
        <v>586</v>
      </c>
      <c r="C117" s="835" t="s">
        <v>599</v>
      </c>
      <c r="D117" s="863" t="s">
        <v>600</v>
      </c>
      <c r="E117" s="835" t="s">
        <v>3185</v>
      </c>
      <c r="F117" s="863" t="s">
        <v>3186</v>
      </c>
      <c r="G117" s="835" t="s">
        <v>3297</v>
      </c>
      <c r="H117" s="835" t="s">
        <v>3298</v>
      </c>
      <c r="I117" s="849">
        <v>1.0700000524520874</v>
      </c>
      <c r="J117" s="849">
        <v>1000</v>
      </c>
      <c r="K117" s="850">
        <v>1066</v>
      </c>
    </row>
    <row r="118" spans="1:11" ht="14.4" customHeight="1" x14ac:dyDescent="0.3">
      <c r="A118" s="831" t="s">
        <v>585</v>
      </c>
      <c r="B118" s="832" t="s">
        <v>586</v>
      </c>
      <c r="C118" s="835" t="s">
        <v>599</v>
      </c>
      <c r="D118" s="863" t="s">
        <v>600</v>
      </c>
      <c r="E118" s="835" t="s">
        <v>3299</v>
      </c>
      <c r="F118" s="863" t="s">
        <v>3300</v>
      </c>
      <c r="G118" s="835" t="s">
        <v>3301</v>
      </c>
      <c r="H118" s="835" t="s">
        <v>3302</v>
      </c>
      <c r="I118" s="849">
        <v>150</v>
      </c>
      <c r="J118" s="849">
        <v>20</v>
      </c>
      <c r="K118" s="850">
        <v>3000</v>
      </c>
    </row>
    <row r="119" spans="1:11" ht="14.4" customHeight="1" x14ac:dyDescent="0.3">
      <c r="A119" s="831" t="s">
        <v>585</v>
      </c>
      <c r="B119" s="832" t="s">
        <v>586</v>
      </c>
      <c r="C119" s="835" t="s">
        <v>599</v>
      </c>
      <c r="D119" s="863" t="s">
        <v>600</v>
      </c>
      <c r="E119" s="835" t="s">
        <v>3299</v>
      </c>
      <c r="F119" s="863" t="s">
        <v>3300</v>
      </c>
      <c r="G119" s="835" t="s">
        <v>3303</v>
      </c>
      <c r="H119" s="835" t="s">
        <v>3304</v>
      </c>
      <c r="I119" s="849">
        <v>10.40333334604899</v>
      </c>
      <c r="J119" s="849">
        <v>800</v>
      </c>
      <c r="K119" s="850">
        <v>8204</v>
      </c>
    </row>
    <row r="120" spans="1:11" ht="14.4" customHeight="1" x14ac:dyDescent="0.3">
      <c r="A120" s="831" t="s">
        <v>585</v>
      </c>
      <c r="B120" s="832" t="s">
        <v>586</v>
      </c>
      <c r="C120" s="835" t="s">
        <v>599</v>
      </c>
      <c r="D120" s="863" t="s">
        <v>600</v>
      </c>
      <c r="E120" s="835" t="s">
        <v>3299</v>
      </c>
      <c r="F120" s="863" t="s">
        <v>3300</v>
      </c>
      <c r="G120" s="835" t="s">
        <v>3305</v>
      </c>
      <c r="H120" s="835" t="s">
        <v>3306</v>
      </c>
      <c r="I120" s="849">
        <v>16.454999923706055</v>
      </c>
      <c r="J120" s="849">
        <v>70</v>
      </c>
      <c r="K120" s="850">
        <v>1152</v>
      </c>
    </row>
    <row r="121" spans="1:11" ht="14.4" customHeight="1" x14ac:dyDescent="0.3">
      <c r="A121" s="831" t="s">
        <v>585</v>
      </c>
      <c r="B121" s="832" t="s">
        <v>586</v>
      </c>
      <c r="C121" s="835" t="s">
        <v>599</v>
      </c>
      <c r="D121" s="863" t="s">
        <v>600</v>
      </c>
      <c r="E121" s="835" t="s">
        <v>3307</v>
      </c>
      <c r="F121" s="863" t="s">
        <v>3308</v>
      </c>
      <c r="G121" s="835" t="s">
        <v>3309</v>
      </c>
      <c r="H121" s="835" t="s">
        <v>3310</v>
      </c>
      <c r="I121" s="849">
        <v>0.46000000834465027</v>
      </c>
      <c r="J121" s="849">
        <v>200</v>
      </c>
      <c r="K121" s="850">
        <v>92</v>
      </c>
    </row>
    <row r="122" spans="1:11" ht="14.4" customHeight="1" x14ac:dyDescent="0.3">
      <c r="A122" s="831" t="s">
        <v>585</v>
      </c>
      <c r="B122" s="832" t="s">
        <v>586</v>
      </c>
      <c r="C122" s="835" t="s">
        <v>599</v>
      </c>
      <c r="D122" s="863" t="s">
        <v>600</v>
      </c>
      <c r="E122" s="835" t="s">
        <v>3307</v>
      </c>
      <c r="F122" s="863" t="s">
        <v>3308</v>
      </c>
      <c r="G122" s="835" t="s">
        <v>3311</v>
      </c>
      <c r="H122" s="835" t="s">
        <v>3312</v>
      </c>
      <c r="I122" s="849">
        <v>0.29500000675519306</v>
      </c>
      <c r="J122" s="849">
        <v>2400</v>
      </c>
      <c r="K122" s="850">
        <v>716</v>
      </c>
    </row>
    <row r="123" spans="1:11" ht="14.4" customHeight="1" x14ac:dyDescent="0.3">
      <c r="A123" s="831" t="s">
        <v>585</v>
      </c>
      <c r="B123" s="832" t="s">
        <v>586</v>
      </c>
      <c r="C123" s="835" t="s">
        <v>599</v>
      </c>
      <c r="D123" s="863" t="s">
        <v>600</v>
      </c>
      <c r="E123" s="835" t="s">
        <v>3307</v>
      </c>
      <c r="F123" s="863" t="s">
        <v>3308</v>
      </c>
      <c r="G123" s="835" t="s">
        <v>3313</v>
      </c>
      <c r="H123" s="835" t="s">
        <v>3314</v>
      </c>
      <c r="I123" s="849">
        <v>0.30000001192092896</v>
      </c>
      <c r="J123" s="849">
        <v>600</v>
      </c>
      <c r="K123" s="850">
        <v>180</v>
      </c>
    </row>
    <row r="124" spans="1:11" ht="14.4" customHeight="1" x14ac:dyDescent="0.3">
      <c r="A124" s="831" t="s">
        <v>585</v>
      </c>
      <c r="B124" s="832" t="s">
        <v>586</v>
      </c>
      <c r="C124" s="835" t="s">
        <v>599</v>
      </c>
      <c r="D124" s="863" t="s">
        <v>600</v>
      </c>
      <c r="E124" s="835" t="s">
        <v>3307</v>
      </c>
      <c r="F124" s="863" t="s">
        <v>3308</v>
      </c>
      <c r="G124" s="835" t="s">
        <v>3315</v>
      </c>
      <c r="H124" s="835" t="s">
        <v>3316</v>
      </c>
      <c r="I124" s="849">
        <v>0.29500000178813934</v>
      </c>
      <c r="J124" s="849">
        <v>300</v>
      </c>
      <c r="K124" s="850">
        <v>89</v>
      </c>
    </row>
    <row r="125" spans="1:11" ht="14.4" customHeight="1" x14ac:dyDescent="0.3">
      <c r="A125" s="831" t="s">
        <v>585</v>
      </c>
      <c r="B125" s="832" t="s">
        <v>586</v>
      </c>
      <c r="C125" s="835" t="s">
        <v>599</v>
      </c>
      <c r="D125" s="863" t="s">
        <v>600</v>
      </c>
      <c r="E125" s="835" t="s">
        <v>3307</v>
      </c>
      <c r="F125" s="863" t="s">
        <v>3308</v>
      </c>
      <c r="G125" s="835" t="s">
        <v>3317</v>
      </c>
      <c r="H125" s="835" t="s">
        <v>3318</v>
      </c>
      <c r="I125" s="849">
        <v>0.5440000176429749</v>
      </c>
      <c r="J125" s="849">
        <v>2800</v>
      </c>
      <c r="K125" s="850">
        <v>1525</v>
      </c>
    </row>
    <row r="126" spans="1:11" ht="14.4" customHeight="1" x14ac:dyDescent="0.3">
      <c r="A126" s="831" t="s">
        <v>585</v>
      </c>
      <c r="B126" s="832" t="s">
        <v>586</v>
      </c>
      <c r="C126" s="835" t="s">
        <v>599</v>
      </c>
      <c r="D126" s="863" t="s">
        <v>600</v>
      </c>
      <c r="E126" s="835" t="s">
        <v>3307</v>
      </c>
      <c r="F126" s="863" t="s">
        <v>3308</v>
      </c>
      <c r="G126" s="835" t="s">
        <v>3319</v>
      </c>
      <c r="H126" s="835" t="s">
        <v>3320</v>
      </c>
      <c r="I126" s="849">
        <v>1.8024999499320984</v>
      </c>
      <c r="J126" s="849">
        <v>1000</v>
      </c>
      <c r="K126" s="850">
        <v>1804</v>
      </c>
    </row>
    <row r="127" spans="1:11" ht="14.4" customHeight="1" x14ac:dyDescent="0.3">
      <c r="A127" s="831" t="s">
        <v>585</v>
      </c>
      <c r="B127" s="832" t="s">
        <v>586</v>
      </c>
      <c r="C127" s="835" t="s">
        <v>599</v>
      </c>
      <c r="D127" s="863" t="s">
        <v>600</v>
      </c>
      <c r="E127" s="835" t="s">
        <v>3321</v>
      </c>
      <c r="F127" s="863" t="s">
        <v>3322</v>
      </c>
      <c r="G127" s="835" t="s">
        <v>3323</v>
      </c>
      <c r="H127" s="835" t="s">
        <v>3324</v>
      </c>
      <c r="I127" s="849">
        <v>0.62999999523162842</v>
      </c>
      <c r="J127" s="849">
        <v>7400</v>
      </c>
      <c r="K127" s="850">
        <v>4662</v>
      </c>
    </row>
    <row r="128" spans="1:11" ht="14.4" customHeight="1" x14ac:dyDescent="0.3">
      <c r="A128" s="831" t="s">
        <v>585</v>
      </c>
      <c r="B128" s="832" t="s">
        <v>586</v>
      </c>
      <c r="C128" s="835" t="s">
        <v>599</v>
      </c>
      <c r="D128" s="863" t="s">
        <v>600</v>
      </c>
      <c r="E128" s="835" t="s">
        <v>3321</v>
      </c>
      <c r="F128" s="863" t="s">
        <v>3322</v>
      </c>
      <c r="G128" s="835" t="s">
        <v>3325</v>
      </c>
      <c r="H128" s="835" t="s">
        <v>3326</v>
      </c>
      <c r="I128" s="849">
        <v>0.62999999523162842</v>
      </c>
      <c r="J128" s="849">
        <v>15600</v>
      </c>
      <c r="K128" s="850">
        <v>9828</v>
      </c>
    </row>
    <row r="129" spans="1:11" ht="14.4" customHeight="1" x14ac:dyDescent="0.3">
      <c r="A129" s="831" t="s">
        <v>585</v>
      </c>
      <c r="B129" s="832" t="s">
        <v>586</v>
      </c>
      <c r="C129" s="835" t="s">
        <v>599</v>
      </c>
      <c r="D129" s="863" t="s">
        <v>600</v>
      </c>
      <c r="E129" s="835" t="s">
        <v>3321</v>
      </c>
      <c r="F129" s="863" t="s">
        <v>3322</v>
      </c>
      <c r="G129" s="835" t="s">
        <v>3327</v>
      </c>
      <c r="H129" s="835" t="s">
        <v>3328</v>
      </c>
      <c r="I129" s="849">
        <v>0.63249999284744263</v>
      </c>
      <c r="J129" s="849">
        <v>6000</v>
      </c>
      <c r="K129" s="850">
        <v>3790</v>
      </c>
    </row>
    <row r="130" spans="1:11" ht="14.4" customHeight="1" x14ac:dyDescent="0.3">
      <c r="A130" s="831" t="s">
        <v>585</v>
      </c>
      <c r="B130" s="832" t="s">
        <v>586</v>
      </c>
      <c r="C130" s="835" t="s">
        <v>599</v>
      </c>
      <c r="D130" s="863" t="s">
        <v>600</v>
      </c>
      <c r="E130" s="835" t="s">
        <v>3321</v>
      </c>
      <c r="F130" s="863" t="s">
        <v>3322</v>
      </c>
      <c r="G130" s="835" t="s">
        <v>3329</v>
      </c>
      <c r="H130" s="835" t="s">
        <v>3330</v>
      </c>
      <c r="I130" s="849">
        <v>7.5</v>
      </c>
      <c r="J130" s="849">
        <v>100</v>
      </c>
      <c r="K130" s="850">
        <v>750</v>
      </c>
    </row>
    <row r="131" spans="1:11" ht="14.4" customHeight="1" x14ac:dyDescent="0.3">
      <c r="A131" s="831" t="s">
        <v>585</v>
      </c>
      <c r="B131" s="832" t="s">
        <v>586</v>
      </c>
      <c r="C131" s="835" t="s">
        <v>599</v>
      </c>
      <c r="D131" s="863" t="s">
        <v>600</v>
      </c>
      <c r="E131" s="835" t="s">
        <v>3321</v>
      </c>
      <c r="F131" s="863" t="s">
        <v>3322</v>
      </c>
      <c r="G131" s="835" t="s">
        <v>3331</v>
      </c>
      <c r="H131" s="835" t="s">
        <v>3332</v>
      </c>
      <c r="I131" s="849">
        <v>7.5</v>
      </c>
      <c r="J131" s="849">
        <v>100</v>
      </c>
      <c r="K131" s="850">
        <v>750</v>
      </c>
    </row>
    <row r="132" spans="1:11" ht="14.4" customHeight="1" x14ac:dyDescent="0.3">
      <c r="A132" s="831" t="s">
        <v>585</v>
      </c>
      <c r="B132" s="832" t="s">
        <v>586</v>
      </c>
      <c r="C132" s="835" t="s">
        <v>599</v>
      </c>
      <c r="D132" s="863" t="s">
        <v>600</v>
      </c>
      <c r="E132" s="835" t="s">
        <v>3321</v>
      </c>
      <c r="F132" s="863" t="s">
        <v>3322</v>
      </c>
      <c r="G132" s="835" t="s">
        <v>3323</v>
      </c>
      <c r="H132" s="835" t="s">
        <v>3333</v>
      </c>
      <c r="I132" s="849">
        <v>0.62999999523162842</v>
      </c>
      <c r="J132" s="849">
        <v>5000</v>
      </c>
      <c r="K132" s="850">
        <v>3150</v>
      </c>
    </row>
    <row r="133" spans="1:11" ht="14.4" customHeight="1" x14ac:dyDescent="0.3">
      <c r="A133" s="831" t="s">
        <v>585</v>
      </c>
      <c r="B133" s="832" t="s">
        <v>586</v>
      </c>
      <c r="C133" s="835" t="s">
        <v>599</v>
      </c>
      <c r="D133" s="863" t="s">
        <v>600</v>
      </c>
      <c r="E133" s="835" t="s">
        <v>3321</v>
      </c>
      <c r="F133" s="863" t="s">
        <v>3322</v>
      </c>
      <c r="G133" s="835" t="s">
        <v>3327</v>
      </c>
      <c r="H133" s="835" t="s">
        <v>3334</v>
      </c>
      <c r="I133" s="849">
        <v>0.62000000476837158</v>
      </c>
      <c r="J133" s="849">
        <v>2000</v>
      </c>
      <c r="K133" s="850">
        <v>1240</v>
      </c>
    </row>
    <row r="134" spans="1:11" ht="14.4" customHeight="1" x14ac:dyDescent="0.3">
      <c r="A134" s="831" t="s">
        <v>585</v>
      </c>
      <c r="B134" s="832" t="s">
        <v>586</v>
      </c>
      <c r="C134" s="835" t="s">
        <v>599</v>
      </c>
      <c r="D134" s="863" t="s">
        <v>600</v>
      </c>
      <c r="E134" s="835" t="s">
        <v>3321</v>
      </c>
      <c r="F134" s="863" t="s">
        <v>3322</v>
      </c>
      <c r="G134" s="835" t="s">
        <v>3325</v>
      </c>
      <c r="H134" s="835" t="s">
        <v>3335</v>
      </c>
      <c r="I134" s="849">
        <v>0.62999999523162842</v>
      </c>
      <c r="J134" s="849">
        <v>5000</v>
      </c>
      <c r="K134" s="850">
        <v>3150</v>
      </c>
    </row>
    <row r="135" spans="1:11" ht="14.4" customHeight="1" x14ac:dyDescent="0.3">
      <c r="A135" s="831" t="s">
        <v>585</v>
      </c>
      <c r="B135" s="832" t="s">
        <v>586</v>
      </c>
      <c r="C135" s="835" t="s">
        <v>599</v>
      </c>
      <c r="D135" s="863" t="s">
        <v>600</v>
      </c>
      <c r="E135" s="835" t="s">
        <v>3336</v>
      </c>
      <c r="F135" s="863" t="s">
        <v>3337</v>
      </c>
      <c r="G135" s="835" t="s">
        <v>3338</v>
      </c>
      <c r="H135" s="835" t="s">
        <v>3339</v>
      </c>
      <c r="I135" s="849">
        <v>87.599998474121094</v>
      </c>
      <c r="J135" s="849">
        <v>10</v>
      </c>
      <c r="K135" s="850">
        <v>876</v>
      </c>
    </row>
    <row r="136" spans="1:11" ht="14.4" customHeight="1" x14ac:dyDescent="0.3">
      <c r="A136" s="831" t="s">
        <v>585</v>
      </c>
      <c r="B136" s="832" t="s">
        <v>586</v>
      </c>
      <c r="C136" s="835" t="s">
        <v>599</v>
      </c>
      <c r="D136" s="863" t="s">
        <v>600</v>
      </c>
      <c r="E136" s="835" t="s">
        <v>3336</v>
      </c>
      <c r="F136" s="863" t="s">
        <v>3337</v>
      </c>
      <c r="G136" s="835" t="s">
        <v>3340</v>
      </c>
      <c r="H136" s="835" t="s">
        <v>3341</v>
      </c>
      <c r="I136" s="849">
        <v>325.489990234375</v>
      </c>
      <c r="J136" s="849">
        <v>10</v>
      </c>
      <c r="K136" s="850">
        <v>3254.89990234375</v>
      </c>
    </row>
    <row r="137" spans="1:11" ht="14.4" customHeight="1" x14ac:dyDescent="0.3">
      <c r="A137" s="831" t="s">
        <v>585</v>
      </c>
      <c r="B137" s="832" t="s">
        <v>586</v>
      </c>
      <c r="C137" s="835" t="s">
        <v>3065</v>
      </c>
      <c r="D137" s="863" t="s">
        <v>3066</v>
      </c>
      <c r="E137" s="835" t="s">
        <v>3185</v>
      </c>
      <c r="F137" s="863" t="s">
        <v>3186</v>
      </c>
      <c r="G137" s="835" t="s">
        <v>3342</v>
      </c>
      <c r="H137" s="835" t="s">
        <v>3343</v>
      </c>
      <c r="I137" s="849">
        <v>66799.8984375</v>
      </c>
      <c r="J137" s="849">
        <v>2</v>
      </c>
      <c r="K137" s="850">
        <v>133599.796875</v>
      </c>
    </row>
    <row r="138" spans="1:11" ht="14.4" customHeight="1" x14ac:dyDescent="0.3">
      <c r="A138" s="831" t="s">
        <v>585</v>
      </c>
      <c r="B138" s="832" t="s">
        <v>586</v>
      </c>
      <c r="C138" s="835" t="s">
        <v>3065</v>
      </c>
      <c r="D138" s="863" t="s">
        <v>3066</v>
      </c>
      <c r="E138" s="835" t="s">
        <v>3185</v>
      </c>
      <c r="F138" s="863" t="s">
        <v>3186</v>
      </c>
      <c r="G138" s="835" t="s">
        <v>3342</v>
      </c>
      <c r="H138" s="835" t="s">
        <v>3344</v>
      </c>
      <c r="I138" s="849">
        <v>66799.8984375</v>
      </c>
      <c r="J138" s="849">
        <v>1</v>
      </c>
      <c r="K138" s="850">
        <v>66799.8984375</v>
      </c>
    </row>
    <row r="139" spans="1:11" ht="14.4" customHeight="1" x14ac:dyDescent="0.3">
      <c r="A139" s="831" t="s">
        <v>585</v>
      </c>
      <c r="B139" s="832" t="s">
        <v>586</v>
      </c>
      <c r="C139" s="835" t="s">
        <v>604</v>
      </c>
      <c r="D139" s="863" t="s">
        <v>605</v>
      </c>
      <c r="E139" s="835" t="s">
        <v>3078</v>
      </c>
      <c r="F139" s="863" t="s">
        <v>3079</v>
      </c>
      <c r="G139" s="835" t="s">
        <v>3345</v>
      </c>
      <c r="H139" s="835" t="s">
        <v>3346</v>
      </c>
      <c r="I139" s="849">
        <v>0.4699999988079071</v>
      </c>
      <c r="J139" s="849">
        <v>250</v>
      </c>
      <c r="K139" s="850">
        <v>117.5</v>
      </c>
    </row>
    <row r="140" spans="1:11" ht="14.4" customHeight="1" x14ac:dyDescent="0.3">
      <c r="A140" s="831" t="s">
        <v>585</v>
      </c>
      <c r="B140" s="832" t="s">
        <v>586</v>
      </c>
      <c r="C140" s="835" t="s">
        <v>604</v>
      </c>
      <c r="D140" s="863" t="s">
        <v>605</v>
      </c>
      <c r="E140" s="835" t="s">
        <v>3078</v>
      </c>
      <c r="F140" s="863" t="s">
        <v>3079</v>
      </c>
      <c r="G140" s="835" t="s">
        <v>3094</v>
      </c>
      <c r="H140" s="835" t="s">
        <v>3095</v>
      </c>
      <c r="I140" s="849">
        <v>1.1699999570846558</v>
      </c>
      <c r="J140" s="849">
        <v>100</v>
      </c>
      <c r="K140" s="850">
        <v>117</v>
      </c>
    </row>
    <row r="141" spans="1:11" ht="14.4" customHeight="1" x14ac:dyDescent="0.3">
      <c r="A141" s="831" t="s">
        <v>585</v>
      </c>
      <c r="B141" s="832" t="s">
        <v>586</v>
      </c>
      <c r="C141" s="835" t="s">
        <v>604</v>
      </c>
      <c r="D141" s="863" t="s">
        <v>605</v>
      </c>
      <c r="E141" s="835" t="s">
        <v>3078</v>
      </c>
      <c r="F141" s="863" t="s">
        <v>3079</v>
      </c>
      <c r="G141" s="835" t="s">
        <v>3102</v>
      </c>
      <c r="H141" s="835" t="s">
        <v>3103</v>
      </c>
      <c r="I141" s="849">
        <v>790.875</v>
      </c>
      <c r="J141" s="849">
        <v>2</v>
      </c>
      <c r="K141" s="850">
        <v>1581.75</v>
      </c>
    </row>
    <row r="142" spans="1:11" ht="14.4" customHeight="1" x14ac:dyDescent="0.3">
      <c r="A142" s="831" t="s">
        <v>585</v>
      </c>
      <c r="B142" s="832" t="s">
        <v>586</v>
      </c>
      <c r="C142" s="835" t="s">
        <v>604</v>
      </c>
      <c r="D142" s="863" t="s">
        <v>605</v>
      </c>
      <c r="E142" s="835" t="s">
        <v>3078</v>
      </c>
      <c r="F142" s="863" t="s">
        <v>3079</v>
      </c>
      <c r="G142" s="835" t="s">
        <v>3110</v>
      </c>
      <c r="H142" s="835" t="s">
        <v>3111</v>
      </c>
      <c r="I142" s="849">
        <v>22.149999618530273</v>
      </c>
      <c r="J142" s="849">
        <v>50</v>
      </c>
      <c r="K142" s="850">
        <v>1107.5</v>
      </c>
    </row>
    <row r="143" spans="1:11" ht="14.4" customHeight="1" x14ac:dyDescent="0.3">
      <c r="A143" s="831" t="s">
        <v>585</v>
      </c>
      <c r="B143" s="832" t="s">
        <v>586</v>
      </c>
      <c r="C143" s="835" t="s">
        <v>604</v>
      </c>
      <c r="D143" s="863" t="s">
        <v>605</v>
      </c>
      <c r="E143" s="835" t="s">
        <v>3078</v>
      </c>
      <c r="F143" s="863" t="s">
        <v>3079</v>
      </c>
      <c r="G143" s="835" t="s">
        <v>3112</v>
      </c>
      <c r="H143" s="835" t="s">
        <v>3113</v>
      </c>
      <c r="I143" s="849">
        <v>30.170000076293945</v>
      </c>
      <c r="J143" s="849">
        <v>25</v>
      </c>
      <c r="K143" s="850">
        <v>754.25</v>
      </c>
    </row>
    <row r="144" spans="1:11" ht="14.4" customHeight="1" x14ac:dyDescent="0.3">
      <c r="A144" s="831" t="s">
        <v>585</v>
      </c>
      <c r="B144" s="832" t="s">
        <v>586</v>
      </c>
      <c r="C144" s="835" t="s">
        <v>604</v>
      </c>
      <c r="D144" s="863" t="s">
        <v>605</v>
      </c>
      <c r="E144" s="835" t="s">
        <v>3078</v>
      </c>
      <c r="F144" s="863" t="s">
        <v>3079</v>
      </c>
      <c r="G144" s="835" t="s">
        <v>3347</v>
      </c>
      <c r="H144" s="835" t="s">
        <v>3348</v>
      </c>
      <c r="I144" s="849">
        <v>5.2699999809265137</v>
      </c>
      <c r="J144" s="849">
        <v>10</v>
      </c>
      <c r="K144" s="850">
        <v>52.700000762939453</v>
      </c>
    </row>
    <row r="145" spans="1:11" ht="14.4" customHeight="1" x14ac:dyDescent="0.3">
      <c r="A145" s="831" t="s">
        <v>585</v>
      </c>
      <c r="B145" s="832" t="s">
        <v>586</v>
      </c>
      <c r="C145" s="835" t="s">
        <v>604</v>
      </c>
      <c r="D145" s="863" t="s">
        <v>605</v>
      </c>
      <c r="E145" s="835" t="s">
        <v>3078</v>
      </c>
      <c r="F145" s="863" t="s">
        <v>3079</v>
      </c>
      <c r="G145" s="835" t="s">
        <v>3128</v>
      </c>
      <c r="H145" s="835" t="s">
        <v>3129</v>
      </c>
      <c r="I145" s="849">
        <v>21.200000762939453</v>
      </c>
      <c r="J145" s="849">
        <v>10</v>
      </c>
      <c r="K145" s="850">
        <v>212.03999328613281</v>
      </c>
    </row>
    <row r="146" spans="1:11" ht="14.4" customHeight="1" x14ac:dyDescent="0.3">
      <c r="A146" s="831" t="s">
        <v>585</v>
      </c>
      <c r="B146" s="832" t="s">
        <v>586</v>
      </c>
      <c r="C146" s="835" t="s">
        <v>604</v>
      </c>
      <c r="D146" s="863" t="s">
        <v>605</v>
      </c>
      <c r="E146" s="835" t="s">
        <v>3078</v>
      </c>
      <c r="F146" s="863" t="s">
        <v>3079</v>
      </c>
      <c r="G146" s="835" t="s">
        <v>3147</v>
      </c>
      <c r="H146" s="835" t="s">
        <v>3148</v>
      </c>
      <c r="I146" s="849">
        <v>0.86000001430511475</v>
      </c>
      <c r="J146" s="849">
        <v>100</v>
      </c>
      <c r="K146" s="850">
        <v>86</v>
      </c>
    </row>
    <row r="147" spans="1:11" ht="14.4" customHeight="1" x14ac:dyDescent="0.3">
      <c r="A147" s="831" t="s">
        <v>585</v>
      </c>
      <c r="B147" s="832" t="s">
        <v>586</v>
      </c>
      <c r="C147" s="835" t="s">
        <v>604</v>
      </c>
      <c r="D147" s="863" t="s">
        <v>605</v>
      </c>
      <c r="E147" s="835" t="s">
        <v>3078</v>
      </c>
      <c r="F147" s="863" t="s">
        <v>3079</v>
      </c>
      <c r="G147" s="835" t="s">
        <v>3149</v>
      </c>
      <c r="H147" s="835" t="s">
        <v>3150</v>
      </c>
      <c r="I147" s="849">
        <v>1.5199999809265137</v>
      </c>
      <c r="J147" s="849">
        <v>50</v>
      </c>
      <c r="K147" s="850">
        <v>76</v>
      </c>
    </row>
    <row r="148" spans="1:11" ht="14.4" customHeight="1" x14ac:dyDescent="0.3">
      <c r="A148" s="831" t="s">
        <v>585</v>
      </c>
      <c r="B148" s="832" t="s">
        <v>586</v>
      </c>
      <c r="C148" s="835" t="s">
        <v>604</v>
      </c>
      <c r="D148" s="863" t="s">
        <v>605</v>
      </c>
      <c r="E148" s="835" t="s">
        <v>3078</v>
      </c>
      <c r="F148" s="863" t="s">
        <v>3079</v>
      </c>
      <c r="G148" s="835" t="s">
        <v>3151</v>
      </c>
      <c r="H148" s="835" t="s">
        <v>3152</v>
      </c>
      <c r="I148" s="849">
        <v>2.0699999332427979</v>
      </c>
      <c r="J148" s="849">
        <v>50</v>
      </c>
      <c r="K148" s="850">
        <v>103.5</v>
      </c>
    </row>
    <row r="149" spans="1:11" ht="14.4" customHeight="1" x14ac:dyDescent="0.3">
      <c r="A149" s="831" t="s">
        <v>585</v>
      </c>
      <c r="B149" s="832" t="s">
        <v>586</v>
      </c>
      <c r="C149" s="835" t="s">
        <v>604</v>
      </c>
      <c r="D149" s="863" t="s">
        <v>605</v>
      </c>
      <c r="E149" s="835" t="s">
        <v>3078</v>
      </c>
      <c r="F149" s="863" t="s">
        <v>3079</v>
      </c>
      <c r="G149" s="835" t="s">
        <v>3349</v>
      </c>
      <c r="H149" s="835" t="s">
        <v>3350</v>
      </c>
      <c r="I149" s="849">
        <v>18.889999389648438</v>
      </c>
      <c r="J149" s="849">
        <v>12</v>
      </c>
      <c r="K149" s="850">
        <v>226.67999267578125</v>
      </c>
    </row>
    <row r="150" spans="1:11" ht="14.4" customHeight="1" x14ac:dyDescent="0.3">
      <c r="A150" s="831" t="s">
        <v>585</v>
      </c>
      <c r="B150" s="832" t="s">
        <v>586</v>
      </c>
      <c r="C150" s="835" t="s">
        <v>604</v>
      </c>
      <c r="D150" s="863" t="s">
        <v>605</v>
      </c>
      <c r="E150" s="835" t="s">
        <v>3078</v>
      </c>
      <c r="F150" s="863" t="s">
        <v>3079</v>
      </c>
      <c r="G150" s="835" t="s">
        <v>3179</v>
      </c>
      <c r="H150" s="835" t="s">
        <v>3180</v>
      </c>
      <c r="I150" s="849">
        <v>0.67000001668930054</v>
      </c>
      <c r="J150" s="849">
        <v>350</v>
      </c>
      <c r="K150" s="850">
        <v>234.5</v>
      </c>
    </row>
    <row r="151" spans="1:11" ht="14.4" customHeight="1" x14ac:dyDescent="0.3">
      <c r="A151" s="831" t="s">
        <v>585</v>
      </c>
      <c r="B151" s="832" t="s">
        <v>586</v>
      </c>
      <c r="C151" s="835" t="s">
        <v>604</v>
      </c>
      <c r="D151" s="863" t="s">
        <v>605</v>
      </c>
      <c r="E151" s="835" t="s">
        <v>3078</v>
      </c>
      <c r="F151" s="863" t="s">
        <v>3079</v>
      </c>
      <c r="G151" s="835" t="s">
        <v>3183</v>
      </c>
      <c r="H151" s="835" t="s">
        <v>3184</v>
      </c>
      <c r="I151" s="849">
        <v>28.729999542236328</v>
      </c>
      <c r="J151" s="849">
        <v>43</v>
      </c>
      <c r="K151" s="850">
        <v>1235.3899726867676</v>
      </c>
    </row>
    <row r="152" spans="1:11" ht="14.4" customHeight="1" x14ac:dyDescent="0.3">
      <c r="A152" s="831" t="s">
        <v>585</v>
      </c>
      <c r="B152" s="832" t="s">
        <v>586</v>
      </c>
      <c r="C152" s="835" t="s">
        <v>604</v>
      </c>
      <c r="D152" s="863" t="s">
        <v>605</v>
      </c>
      <c r="E152" s="835" t="s">
        <v>3185</v>
      </c>
      <c r="F152" s="863" t="s">
        <v>3186</v>
      </c>
      <c r="G152" s="835" t="s">
        <v>3195</v>
      </c>
      <c r="H152" s="835" t="s">
        <v>3196</v>
      </c>
      <c r="I152" s="849">
        <v>9.9999997764825821E-3</v>
      </c>
      <c r="J152" s="849">
        <v>100</v>
      </c>
      <c r="K152" s="850">
        <v>1</v>
      </c>
    </row>
    <row r="153" spans="1:11" ht="14.4" customHeight="1" x14ac:dyDescent="0.3">
      <c r="A153" s="831" t="s">
        <v>585</v>
      </c>
      <c r="B153" s="832" t="s">
        <v>586</v>
      </c>
      <c r="C153" s="835" t="s">
        <v>604</v>
      </c>
      <c r="D153" s="863" t="s">
        <v>605</v>
      </c>
      <c r="E153" s="835" t="s">
        <v>3185</v>
      </c>
      <c r="F153" s="863" t="s">
        <v>3186</v>
      </c>
      <c r="G153" s="835" t="s">
        <v>3197</v>
      </c>
      <c r="H153" s="835" t="s">
        <v>3198</v>
      </c>
      <c r="I153" s="849">
        <v>4.7800002098083496</v>
      </c>
      <c r="J153" s="849">
        <v>600</v>
      </c>
      <c r="K153" s="850">
        <v>2866.64990234375</v>
      </c>
    </row>
    <row r="154" spans="1:11" ht="14.4" customHeight="1" x14ac:dyDescent="0.3">
      <c r="A154" s="831" t="s">
        <v>585</v>
      </c>
      <c r="B154" s="832" t="s">
        <v>586</v>
      </c>
      <c r="C154" s="835" t="s">
        <v>604</v>
      </c>
      <c r="D154" s="863" t="s">
        <v>605</v>
      </c>
      <c r="E154" s="835" t="s">
        <v>3185</v>
      </c>
      <c r="F154" s="863" t="s">
        <v>3186</v>
      </c>
      <c r="G154" s="835" t="s">
        <v>3239</v>
      </c>
      <c r="H154" s="835" t="s">
        <v>3240</v>
      </c>
      <c r="I154" s="849">
        <v>11.739999771118164</v>
      </c>
      <c r="J154" s="849">
        <v>2</v>
      </c>
      <c r="K154" s="850">
        <v>23.479999542236328</v>
      </c>
    </row>
    <row r="155" spans="1:11" ht="14.4" customHeight="1" x14ac:dyDescent="0.3">
      <c r="A155" s="831" t="s">
        <v>585</v>
      </c>
      <c r="B155" s="832" t="s">
        <v>586</v>
      </c>
      <c r="C155" s="835" t="s">
        <v>604</v>
      </c>
      <c r="D155" s="863" t="s">
        <v>605</v>
      </c>
      <c r="E155" s="835" t="s">
        <v>3185</v>
      </c>
      <c r="F155" s="863" t="s">
        <v>3186</v>
      </c>
      <c r="G155" s="835" t="s">
        <v>3245</v>
      </c>
      <c r="H155" s="835" t="s">
        <v>3246</v>
      </c>
      <c r="I155" s="849">
        <v>9.1999998092651367</v>
      </c>
      <c r="J155" s="849">
        <v>150</v>
      </c>
      <c r="K155" s="850">
        <v>1380</v>
      </c>
    </row>
    <row r="156" spans="1:11" ht="14.4" customHeight="1" x14ac:dyDescent="0.3">
      <c r="A156" s="831" t="s">
        <v>585</v>
      </c>
      <c r="B156" s="832" t="s">
        <v>586</v>
      </c>
      <c r="C156" s="835" t="s">
        <v>604</v>
      </c>
      <c r="D156" s="863" t="s">
        <v>605</v>
      </c>
      <c r="E156" s="835" t="s">
        <v>3185</v>
      </c>
      <c r="F156" s="863" t="s">
        <v>3186</v>
      </c>
      <c r="G156" s="835" t="s">
        <v>3259</v>
      </c>
      <c r="H156" s="835" t="s">
        <v>3260</v>
      </c>
      <c r="I156" s="849">
        <v>0.47999998927116394</v>
      </c>
      <c r="J156" s="849">
        <v>100</v>
      </c>
      <c r="K156" s="850">
        <v>48</v>
      </c>
    </row>
    <row r="157" spans="1:11" ht="14.4" customHeight="1" x14ac:dyDescent="0.3">
      <c r="A157" s="831" t="s">
        <v>585</v>
      </c>
      <c r="B157" s="832" t="s">
        <v>586</v>
      </c>
      <c r="C157" s="835" t="s">
        <v>604</v>
      </c>
      <c r="D157" s="863" t="s">
        <v>605</v>
      </c>
      <c r="E157" s="835" t="s">
        <v>3185</v>
      </c>
      <c r="F157" s="863" t="s">
        <v>3186</v>
      </c>
      <c r="G157" s="835" t="s">
        <v>3265</v>
      </c>
      <c r="H157" s="835" t="s">
        <v>3266</v>
      </c>
      <c r="I157" s="849">
        <v>0.67000001668930054</v>
      </c>
      <c r="J157" s="849">
        <v>100</v>
      </c>
      <c r="K157" s="850">
        <v>67</v>
      </c>
    </row>
    <row r="158" spans="1:11" ht="14.4" customHeight="1" x14ac:dyDescent="0.3">
      <c r="A158" s="831" t="s">
        <v>585</v>
      </c>
      <c r="B158" s="832" t="s">
        <v>586</v>
      </c>
      <c r="C158" s="835" t="s">
        <v>604</v>
      </c>
      <c r="D158" s="863" t="s">
        <v>605</v>
      </c>
      <c r="E158" s="835" t="s">
        <v>3185</v>
      </c>
      <c r="F158" s="863" t="s">
        <v>3186</v>
      </c>
      <c r="G158" s="835" t="s">
        <v>3285</v>
      </c>
      <c r="H158" s="835" t="s">
        <v>3286</v>
      </c>
      <c r="I158" s="849">
        <v>1.9900000095367432</v>
      </c>
      <c r="J158" s="849">
        <v>300</v>
      </c>
      <c r="K158" s="850">
        <v>597</v>
      </c>
    </row>
    <row r="159" spans="1:11" ht="14.4" customHeight="1" x14ac:dyDescent="0.3">
      <c r="A159" s="831" t="s">
        <v>585</v>
      </c>
      <c r="B159" s="832" t="s">
        <v>586</v>
      </c>
      <c r="C159" s="835" t="s">
        <v>604</v>
      </c>
      <c r="D159" s="863" t="s">
        <v>605</v>
      </c>
      <c r="E159" s="835" t="s">
        <v>3185</v>
      </c>
      <c r="F159" s="863" t="s">
        <v>3186</v>
      </c>
      <c r="G159" s="835" t="s">
        <v>3351</v>
      </c>
      <c r="H159" s="835" t="s">
        <v>3352</v>
      </c>
      <c r="I159" s="849">
        <v>2.04749995470047</v>
      </c>
      <c r="J159" s="849">
        <v>250</v>
      </c>
      <c r="K159" s="850">
        <v>512</v>
      </c>
    </row>
    <row r="160" spans="1:11" ht="14.4" customHeight="1" x14ac:dyDescent="0.3">
      <c r="A160" s="831" t="s">
        <v>585</v>
      </c>
      <c r="B160" s="832" t="s">
        <v>586</v>
      </c>
      <c r="C160" s="835" t="s">
        <v>604</v>
      </c>
      <c r="D160" s="863" t="s">
        <v>605</v>
      </c>
      <c r="E160" s="835" t="s">
        <v>3185</v>
      </c>
      <c r="F160" s="863" t="s">
        <v>3186</v>
      </c>
      <c r="G160" s="835" t="s">
        <v>3353</v>
      </c>
      <c r="H160" s="835" t="s">
        <v>3354</v>
      </c>
      <c r="I160" s="849">
        <v>1.9299999475479126</v>
      </c>
      <c r="J160" s="849">
        <v>50</v>
      </c>
      <c r="K160" s="850">
        <v>96.5</v>
      </c>
    </row>
    <row r="161" spans="1:11" ht="14.4" customHeight="1" x14ac:dyDescent="0.3">
      <c r="A161" s="831" t="s">
        <v>585</v>
      </c>
      <c r="B161" s="832" t="s">
        <v>586</v>
      </c>
      <c r="C161" s="835" t="s">
        <v>604</v>
      </c>
      <c r="D161" s="863" t="s">
        <v>605</v>
      </c>
      <c r="E161" s="835" t="s">
        <v>3185</v>
      </c>
      <c r="F161" s="863" t="s">
        <v>3186</v>
      </c>
      <c r="G161" s="835" t="s">
        <v>3289</v>
      </c>
      <c r="H161" s="835" t="s">
        <v>3290</v>
      </c>
      <c r="I161" s="849">
        <v>3.0999999046325684</v>
      </c>
      <c r="J161" s="849">
        <v>350</v>
      </c>
      <c r="K161" s="850">
        <v>1085</v>
      </c>
    </row>
    <row r="162" spans="1:11" ht="14.4" customHeight="1" x14ac:dyDescent="0.3">
      <c r="A162" s="831" t="s">
        <v>585</v>
      </c>
      <c r="B162" s="832" t="s">
        <v>586</v>
      </c>
      <c r="C162" s="835" t="s">
        <v>604</v>
      </c>
      <c r="D162" s="863" t="s">
        <v>605</v>
      </c>
      <c r="E162" s="835" t="s">
        <v>3185</v>
      </c>
      <c r="F162" s="863" t="s">
        <v>3186</v>
      </c>
      <c r="G162" s="835" t="s">
        <v>3291</v>
      </c>
      <c r="H162" s="835" t="s">
        <v>3292</v>
      </c>
      <c r="I162" s="849">
        <v>2.1660000801086428</v>
      </c>
      <c r="J162" s="849">
        <v>350</v>
      </c>
      <c r="K162" s="850">
        <v>758</v>
      </c>
    </row>
    <row r="163" spans="1:11" ht="14.4" customHeight="1" x14ac:dyDescent="0.3">
      <c r="A163" s="831" t="s">
        <v>585</v>
      </c>
      <c r="B163" s="832" t="s">
        <v>586</v>
      </c>
      <c r="C163" s="835" t="s">
        <v>604</v>
      </c>
      <c r="D163" s="863" t="s">
        <v>605</v>
      </c>
      <c r="E163" s="835" t="s">
        <v>3185</v>
      </c>
      <c r="F163" s="863" t="s">
        <v>3186</v>
      </c>
      <c r="G163" s="835" t="s">
        <v>3355</v>
      </c>
      <c r="H163" s="835" t="s">
        <v>3356</v>
      </c>
      <c r="I163" s="849">
        <v>21.239999771118164</v>
      </c>
      <c r="J163" s="849">
        <v>10</v>
      </c>
      <c r="K163" s="850">
        <v>212.39999389648438</v>
      </c>
    </row>
    <row r="164" spans="1:11" ht="14.4" customHeight="1" x14ac:dyDescent="0.3">
      <c r="A164" s="831" t="s">
        <v>585</v>
      </c>
      <c r="B164" s="832" t="s">
        <v>586</v>
      </c>
      <c r="C164" s="835" t="s">
        <v>604</v>
      </c>
      <c r="D164" s="863" t="s">
        <v>605</v>
      </c>
      <c r="E164" s="835" t="s">
        <v>3321</v>
      </c>
      <c r="F164" s="863" t="s">
        <v>3322</v>
      </c>
      <c r="G164" s="835" t="s">
        <v>3323</v>
      </c>
      <c r="H164" s="835" t="s">
        <v>3324</v>
      </c>
      <c r="I164" s="849">
        <v>0.62999999523162842</v>
      </c>
      <c r="J164" s="849">
        <v>200</v>
      </c>
      <c r="K164" s="850">
        <v>126</v>
      </c>
    </row>
    <row r="165" spans="1:11" ht="14.4" customHeight="1" x14ac:dyDescent="0.3">
      <c r="A165" s="831" t="s">
        <v>585</v>
      </c>
      <c r="B165" s="832" t="s">
        <v>586</v>
      </c>
      <c r="C165" s="835" t="s">
        <v>604</v>
      </c>
      <c r="D165" s="863" t="s">
        <v>605</v>
      </c>
      <c r="E165" s="835" t="s">
        <v>3321</v>
      </c>
      <c r="F165" s="863" t="s">
        <v>3322</v>
      </c>
      <c r="G165" s="835" t="s">
        <v>3325</v>
      </c>
      <c r="H165" s="835" t="s">
        <v>3326</v>
      </c>
      <c r="I165" s="849">
        <v>0.62999999523162842</v>
      </c>
      <c r="J165" s="849">
        <v>200</v>
      </c>
      <c r="K165" s="850">
        <v>126</v>
      </c>
    </row>
    <row r="166" spans="1:11" ht="14.4" customHeight="1" x14ac:dyDescent="0.3">
      <c r="A166" s="831" t="s">
        <v>585</v>
      </c>
      <c r="B166" s="832" t="s">
        <v>586</v>
      </c>
      <c r="C166" s="835" t="s">
        <v>604</v>
      </c>
      <c r="D166" s="863" t="s">
        <v>605</v>
      </c>
      <c r="E166" s="835" t="s">
        <v>3321</v>
      </c>
      <c r="F166" s="863" t="s">
        <v>3322</v>
      </c>
      <c r="G166" s="835" t="s">
        <v>3327</v>
      </c>
      <c r="H166" s="835" t="s">
        <v>3328</v>
      </c>
      <c r="I166" s="849">
        <v>0.62999999523162842</v>
      </c>
      <c r="J166" s="849">
        <v>200</v>
      </c>
      <c r="K166" s="850">
        <v>126</v>
      </c>
    </row>
    <row r="167" spans="1:11" ht="14.4" customHeight="1" x14ac:dyDescent="0.3">
      <c r="A167" s="831" t="s">
        <v>585</v>
      </c>
      <c r="B167" s="832" t="s">
        <v>586</v>
      </c>
      <c r="C167" s="835" t="s">
        <v>607</v>
      </c>
      <c r="D167" s="863" t="s">
        <v>608</v>
      </c>
      <c r="E167" s="835" t="s">
        <v>3068</v>
      </c>
      <c r="F167" s="863" t="s">
        <v>3069</v>
      </c>
      <c r="G167" s="835" t="s">
        <v>3357</v>
      </c>
      <c r="H167" s="835" t="s">
        <v>3358</v>
      </c>
      <c r="I167" s="849">
        <v>145.19999694824219</v>
      </c>
      <c r="J167" s="849">
        <v>12</v>
      </c>
      <c r="K167" s="850">
        <v>1742.3999633789063</v>
      </c>
    </row>
    <row r="168" spans="1:11" ht="14.4" customHeight="1" x14ac:dyDescent="0.3">
      <c r="A168" s="831" t="s">
        <v>585</v>
      </c>
      <c r="B168" s="832" t="s">
        <v>586</v>
      </c>
      <c r="C168" s="835" t="s">
        <v>607</v>
      </c>
      <c r="D168" s="863" t="s">
        <v>608</v>
      </c>
      <c r="E168" s="835" t="s">
        <v>3068</v>
      </c>
      <c r="F168" s="863" t="s">
        <v>3069</v>
      </c>
      <c r="G168" s="835" t="s">
        <v>3359</v>
      </c>
      <c r="H168" s="835" t="s">
        <v>3360</v>
      </c>
      <c r="I168" s="849">
        <v>5445</v>
      </c>
      <c r="J168" s="849">
        <v>2</v>
      </c>
      <c r="K168" s="850">
        <v>10890</v>
      </c>
    </row>
    <row r="169" spans="1:11" ht="14.4" customHeight="1" x14ac:dyDescent="0.3">
      <c r="A169" s="831" t="s">
        <v>585</v>
      </c>
      <c r="B169" s="832" t="s">
        <v>586</v>
      </c>
      <c r="C169" s="835" t="s">
        <v>607</v>
      </c>
      <c r="D169" s="863" t="s">
        <v>608</v>
      </c>
      <c r="E169" s="835" t="s">
        <v>3068</v>
      </c>
      <c r="F169" s="863" t="s">
        <v>3069</v>
      </c>
      <c r="G169" s="835" t="s">
        <v>3361</v>
      </c>
      <c r="H169" s="835" t="s">
        <v>3362</v>
      </c>
      <c r="I169" s="849">
        <v>5445</v>
      </c>
      <c r="J169" s="849">
        <v>2</v>
      </c>
      <c r="K169" s="850">
        <v>10890</v>
      </c>
    </row>
    <row r="170" spans="1:11" ht="14.4" customHeight="1" x14ac:dyDescent="0.3">
      <c r="A170" s="831" t="s">
        <v>585</v>
      </c>
      <c r="B170" s="832" t="s">
        <v>586</v>
      </c>
      <c r="C170" s="835" t="s">
        <v>607</v>
      </c>
      <c r="D170" s="863" t="s">
        <v>608</v>
      </c>
      <c r="E170" s="835" t="s">
        <v>3068</v>
      </c>
      <c r="F170" s="863" t="s">
        <v>3069</v>
      </c>
      <c r="G170" s="835" t="s">
        <v>3363</v>
      </c>
      <c r="H170" s="835" t="s">
        <v>3364</v>
      </c>
      <c r="I170" s="849">
        <v>5445</v>
      </c>
      <c r="J170" s="849">
        <v>2</v>
      </c>
      <c r="K170" s="850">
        <v>10890</v>
      </c>
    </row>
    <row r="171" spans="1:11" ht="14.4" customHeight="1" x14ac:dyDescent="0.3">
      <c r="A171" s="831" t="s">
        <v>585</v>
      </c>
      <c r="B171" s="832" t="s">
        <v>586</v>
      </c>
      <c r="C171" s="835" t="s">
        <v>607</v>
      </c>
      <c r="D171" s="863" t="s">
        <v>608</v>
      </c>
      <c r="E171" s="835" t="s">
        <v>3068</v>
      </c>
      <c r="F171" s="863" t="s">
        <v>3069</v>
      </c>
      <c r="G171" s="835" t="s">
        <v>3365</v>
      </c>
      <c r="H171" s="835" t="s">
        <v>3366</v>
      </c>
      <c r="I171" s="849">
        <v>5445</v>
      </c>
      <c r="J171" s="849">
        <v>1</v>
      </c>
      <c r="K171" s="850">
        <v>5445</v>
      </c>
    </row>
    <row r="172" spans="1:11" ht="14.4" customHeight="1" x14ac:dyDescent="0.3">
      <c r="A172" s="831" t="s">
        <v>585</v>
      </c>
      <c r="B172" s="832" t="s">
        <v>586</v>
      </c>
      <c r="C172" s="835" t="s">
        <v>607</v>
      </c>
      <c r="D172" s="863" t="s">
        <v>608</v>
      </c>
      <c r="E172" s="835" t="s">
        <v>3068</v>
      </c>
      <c r="F172" s="863" t="s">
        <v>3069</v>
      </c>
      <c r="G172" s="835" t="s">
        <v>3070</v>
      </c>
      <c r="H172" s="835" t="s">
        <v>3071</v>
      </c>
      <c r="I172" s="849">
        <v>147.18221706814236</v>
      </c>
      <c r="J172" s="849">
        <v>55</v>
      </c>
      <c r="K172" s="850">
        <v>8095.0500183105469</v>
      </c>
    </row>
    <row r="173" spans="1:11" ht="14.4" customHeight="1" x14ac:dyDescent="0.3">
      <c r="A173" s="831" t="s">
        <v>585</v>
      </c>
      <c r="B173" s="832" t="s">
        <v>586</v>
      </c>
      <c r="C173" s="835" t="s">
        <v>607</v>
      </c>
      <c r="D173" s="863" t="s">
        <v>608</v>
      </c>
      <c r="E173" s="835" t="s">
        <v>3068</v>
      </c>
      <c r="F173" s="863" t="s">
        <v>3069</v>
      </c>
      <c r="G173" s="835" t="s">
        <v>3072</v>
      </c>
      <c r="H173" s="835" t="s">
        <v>3073</v>
      </c>
      <c r="I173" s="849">
        <v>147.17777167426215</v>
      </c>
      <c r="J173" s="849">
        <v>55</v>
      </c>
      <c r="K173" s="850">
        <v>8094.8598937988281</v>
      </c>
    </row>
    <row r="174" spans="1:11" ht="14.4" customHeight="1" x14ac:dyDescent="0.3">
      <c r="A174" s="831" t="s">
        <v>585</v>
      </c>
      <c r="B174" s="832" t="s">
        <v>586</v>
      </c>
      <c r="C174" s="835" t="s">
        <v>607</v>
      </c>
      <c r="D174" s="863" t="s">
        <v>608</v>
      </c>
      <c r="E174" s="835" t="s">
        <v>3068</v>
      </c>
      <c r="F174" s="863" t="s">
        <v>3069</v>
      </c>
      <c r="G174" s="835" t="s">
        <v>3074</v>
      </c>
      <c r="H174" s="835" t="s">
        <v>3075</v>
      </c>
      <c r="I174" s="849">
        <v>151.64000193277994</v>
      </c>
      <c r="J174" s="849">
        <v>17</v>
      </c>
      <c r="K174" s="850">
        <v>2582.010009765625</v>
      </c>
    </row>
    <row r="175" spans="1:11" ht="14.4" customHeight="1" x14ac:dyDescent="0.3">
      <c r="A175" s="831" t="s">
        <v>585</v>
      </c>
      <c r="B175" s="832" t="s">
        <v>586</v>
      </c>
      <c r="C175" s="835" t="s">
        <v>607</v>
      </c>
      <c r="D175" s="863" t="s">
        <v>608</v>
      </c>
      <c r="E175" s="835" t="s">
        <v>3068</v>
      </c>
      <c r="F175" s="863" t="s">
        <v>3069</v>
      </c>
      <c r="G175" s="835" t="s">
        <v>3367</v>
      </c>
      <c r="H175" s="835" t="s">
        <v>3368</v>
      </c>
      <c r="I175" s="849">
        <v>3731.5</v>
      </c>
      <c r="J175" s="849">
        <v>2</v>
      </c>
      <c r="K175" s="850">
        <v>7463</v>
      </c>
    </row>
    <row r="176" spans="1:11" ht="14.4" customHeight="1" x14ac:dyDescent="0.3">
      <c r="A176" s="831" t="s">
        <v>585</v>
      </c>
      <c r="B176" s="832" t="s">
        <v>586</v>
      </c>
      <c r="C176" s="835" t="s">
        <v>607</v>
      </c>
      <c r="D176" s="863" t="s">
        <v>608</v>
      </c>
      <c r="E176" s="835" t="s">
        <v>3068</v>
      </c>
      <c r="F176" s="863" t="s">
        <v>3069</v>
      </c>
      <c r="G176" s="835" t="s">
        <v>3369</v>
      </c>
      <c r="H176" s="835" t="s">
        <v>3370</v>
      </c>
      <c r="I176" s="849">
        <v>9228.1904296875</v>
      </c>
      <c r="J176" s="849">
        <v>1</v>
      </c>
      <c r="K176" s="850">
        <v>9228.1904296875</v>
      </c>
    </row>
    <row r="177" spans="1:11" ht="14.4" customHeight="1" x14ac:dyDescent="0.3">
      <c r="A177" s="831" t="s">
        <v>585</v>
      </c>
      <c r="B177" s="832" t="s">
        <v>586</v>
      </c>
      <c r="C177" s="835" t="s">
        <v>607</v>
      </c>
      <c r="D177" s="863" t="s">
        <v>608</v>
      </c>
      <c r="E177" s="835" t="s">
        <v>3068</v>
      </c>
      <c r="F177" s="863" t="s">
        <v>3069</v>
      </c>
      <c r="G177" s="835" t="s">
        <v>3076</v>
      </c>
      <c r="H177" s="835" t="s">
        <v>3077</v>
      </c>
      <c r="I177" s="849">
        <v>11.659999847412109</v>
      </c>
      <c r="J177" s="849">
        <v>80</v>
      </c>
      <c r="K177" s="850">
        <v>932.81999206542969</v>
      </c>
    </row>
    <row r="178" spans="1:11" ht="14.4" customHeight="1" x14ac:dyDescent="0.3">
      <c r="A178" s="831" t="s">
        <v>585</v>
      </c>
      <c r="B178" s="832" t="s">
        <v>586</v>
      </c>
      <c r="C178" s="835" t="s">
        <v>607</v>
      </c>
      <c r="D178" s="863" t="s">
        <v>608</v>
      </c>
      <c r="E178" s="835" t="s">
        <v>3068</v>
      </c>
      <c r="F178" s="863" t="s">
        <v>3069</v>
      </c>
      <c r="G178" s="835" t="s">
        <v>3371</v>
      </c>
      <c r="H178" s="835" t="s">
        <v>3372</v>
      </c>
      <c r="I178" s="849">
        <v>2277.85009765625</v>
      </c>
      <c r="J178" s="849">
        <v>3</v>
      </c>
      <c r="K178" s="850">
        <v>6833.55029296875</v>
      </c>
    </row>
    <row r="179" spans="1:11" ht="14.4" customHeight="1" x14ac:dyDescent="0.3">
      <c r="A179" s="831" t="s">
        <v>585</v>
      </c>
      <c r="B179" s="832" t="s">
        <v>586</v>
      </c>
      <c r="C179" s="835" t="s">
        <v>607</v>
      </c>
      <c r="D179" s="863" t="s">
        <v>608</v>
      </c>
      <c r="E179" s="835" t="s">
        <v>3068</v>
      </c>
      <c r="F179" s="863" t="s">
        <v>3069</v>
      </c>
      <c r="G179" s="835" t="s">
        <v>3373</v>
      </c>
      <c r="H179" s="835" t="s">
        <v>3374</v>
      </c>
      <c r="I179" s="849">
        <v>2277.85009765625</v>
      </c>
      <c r="J179" s="849">
        <v>3</v>
      </c>
      <c r="K179" s="850">
        <v>6833.55029296875</v>
      </c>
    </row>
    <row r="180" spans="1:11" ht="14.4" customHeight="1" x14ac:dyDescent="0.3">
      <c r="A180" s="831" t="s">
        <v>585</v>
      </c>
      <c r="B180" s="832" t="s">
        <v>586</v>
      </c>
      <c r="C180" s="835" t="s">
        <v>607</v>
      </c>
      <c r="D180" s="863" t="s">
        <v>608</v>
      </c>
      <c r="E180" s="835" t="s">
        <v>3068</v>
      </c>
      <c r="F180" s="863" t="s">
        <v>3069</v>
      </c>
      <c r="G180" s="835" t="s">
        <v>3375</v>
      </c>
      <c r="H180" s="835" t="s">
        <v>3376</v>
      </c>
      <c r="I180" s="849">
        <v>3035.31005859375</v>
      </c>
      <c r="J180" s="849">
        <v>6</v>
      </c>
      <c r="K180" s="850">
        <v>18211.8603515625</v>
      </c>
    </row>
    <row r="181" spans="1:11" ht="14.4" customHeight="1" x14ac:dyDescent="0.3">
      <c r="A181" s="831" t="s">
        <v>585</v>
      </c>
      <c r="B181" s="832" t="s">
        <v>586</v>
      </c>
      <c r="C181" s="835" t="s">
        <v>607</v>
      </c>
      <c r="D181" s="863" t="s">
        <v>608</v>
      </c>
      <c r="E181" s="835" t="s">
        <v>3068</v>
      </c>
      <c r="F181" s="863" t="s">
        <v>3069</v>
      </c>
      <c r="G181" s="835" t="s">
        <v>3377</v>
      </c>
      <c r="H181" s="835" t="s">
        <v>3378</v>
      </c>
      <c r="I181" s="849">
        <v>3035.31005859375</v>
      </c>
      <c r="J181" s="849">
        <v>3</v>
      </c>
      <c r="K181" s="850">
        <v>9105.93017578125</v>
      </c>
    </row>
    <row r="182" spans="1:11" ht="14.4" customHeight="1" x14ac:dyDescent="0.3">
      <c r="A182" s="831" t="s">
        <v>585</v>
      </c>
      <c r="B182" s="832" t="s">
        <v>586</v>
      </c>
      <c r="C182" s="835" t="s">
        <v>607</v>
      </c>
      <c r="D182" s="863" t="s">
        <v>608</v>
      </c>
      <c r="E182" s="835" t="s">
        <v>3068</v>
      </c>
      <c r="F182" s="863" t="s">
        <v>3069</v>
      </c>
      <c r="G182" s="835" t="s">
        <v>3379</v>
      </c>
      <c r="H182" s="835" t="s">
        <v>3380</v>
      </c>
      <c r="I182" s="849">
        <v>9228.1904296875</v>
      </c>
      <c r="J182" s="849">
        <v>2</v>
      </c>
      <c r="K182" s="850">
        <v>18456.380859375</v>
      </c>
    </row>
    <row r="183" spans="1:11" ht="14.4" customHeight="1" x14ac:dyDescent="0.3">
      <c r="A183" s="831" t="s">
        <v>585</v>
      </c>
      <c r="B183" s="832" t="s">
        <v>586</v>
      </c>
      <c r="C183" s="835" t="s">
        <v>607</v>
      </c>
      <c r="D183" s="863" t="s">
        <v>608</v>
      </c>
      <c r="E183" s="835" t="s">
        <v>3068</v>
      </c>
      <c r="F183" s="863" t="s">
        <v>3069</v>
      </c>
      <c r="G183" s="835" t="s">
        <v>3381</v>
      </c>
      <c r="H183" s="835" t="s">
        <v>3382</v>
      </c>
      <c r="I183" s="849">
        <v>16187.7197265625</v>
      </c>
      <c r="J183" s="849">
        <v>1</v>
      </c>
      <c r="K183" s="850">
        <v>16187.7197265625</v>
      </c>
    </row>
    <row r="184" spans="1:11" ht="14.4" customHeight="1" x14ac:dyDescent="0.3">
      <c r="A184" s="831" t="s">
        <v>585</v>
      </c>
      <c r="B184" s="832" t="s">
        <v>586</v>
      </c>
      <c r="C184" s="835" t="s">
        <v>607</v>
      </c>
      <c r="D184" s="863" t="s">
        <v>608</v>
      </c>
      <c r="E184" s="835" t="s">
        <v>3068</v>
      </c>
      <c r="F184" s="863" t="s">
        <v>3069</v>
      </c>
      <c r="G184" s="835" t="s">
        <v>3383</v>
      </c>
      <c r="H184" s="835" t="s">
        <v>3384</v>
      </c>
      <c r="I184" s="849">
        <v>3709.669921875</v>
      </c>
      <c r="J184" s="849">
        <v>1</v>
      </c>
      <c r="K184" s="850">
        <v>3709.669921875</v>
      </c>
    </row>
    <row r="185" spans="1:11" ht="14.4" customHeight="1" x14ac:dyDescent="0.3">
      <c r="A185" s="831" t="s">
        <v>585</v>
      </c>
      <c r="B185" s="832" t="s">
        <v>586</v>
      </c>
      <c r="C185" s="835" t="s">
        <v>607</v>
      </c>
      <c r="D185" s="863" t="s">
        <v>608</v>
      </c>
      <c r="E185" s="835" t="s">
        <v>3068</v>
      </c>
      <c r="F185" s="863" t="s">
        <v>3069</v>
      </c>
      <c r="G185" s="835" t="s">
        <v>3385</v>
      </c>
      <c r="H185" s="835" t="s">
        <v>3386</v>
      </c>
      <c r="I185" s="849">
        <v>3130.75</v>
      </c>
      <c r="J185" s="849">
        <v>3</v>
      </c>
      <c r="K185" s="850">
        <v>9392.25</v>
      </c>
    </row>
    <row r="186" spans="1:11" ht="14.4" customHeight="1" x14ac:dyDescent="0.3">
      <c r="A186" s="831" t="s">
        <v>585</v>
      </c>
      <c r="B186" s="832" t="s">
        <v>586</v>
      </c>
      <c r="C186" s="835" t="s">
        <v>607</v>
      </c>
      <c r="D186" s="863" t="s">
        <v>608</v>
      </c>
      <c r="E186" s="835" t="s">
        <v>3068</v>
      </c>
      <c r="F186" s="863" t="s">
        <v>3069</v>
      </c>
      <c r="G186" s="835" t="s">
        <v>3387</v>
      </c>
      <c r="H186" s="835" t="s">
        <v>3388</v>
      </c>
      <c r="I186" s="849">
        <v>213.35000610351563</v>
      </c>
      <c r="J186" s="849">
        <v>27</v>
      </c>
      <c r="K186" s="850">
        <v>5760.3799438476563</v>
      </c>
    </row>
    <row r="187" spans="1:11" ht="14.4" customHeight="1" x14ac:dyDescent="0.3">
      <c r="A187" s="831" t="s">
        <v>585</v>
      </c>
      <c r="B187" s="832" t="s">
        <v>586</v>
      </c>
      <c r="C187" s="835" t="s">
        <v>607</v>
      </c>
      <c r="D187" s="863" t="s">
        <v>608</v>
      </c>
      <c r="E187" s="835" t="s">
        <v>3068</v>
      </c>
      <c r="F187" s="863" t="s">
        <v>3069</v>
      </c>
      <c r="G187" s="835" t="s">
        <v>3389</v>
      </c>
      <c r="H187" s="835" t="s">
        <v>3390</v>
      </c>
      <c r="I187" s="849">
        <v>2722.499796549479</v>
      </c>
      <c r="J187" s="849">
        <v>36</v>
      </c>
      <c r="K187" s="850">
        <v>98009.990234375</v>
      </c>
    </row>
    <row r="188" spans="1:11" ht="14.4" customHeight="1" x14ac:dyDescent="0.3">
      <c r="A188" s="831" t="s">
        <v>585</v>
      </c>
      <c r="B188" s="832" t="s">
        <v>586</v>
      </c>
      <c r="C188" s="835" t="s">
        <v>607</v>
      </c>
      <c r="D188" s="863" t="s">
        <v>608</v>
      </c>
      <c r="E188" s="835" t="s">
        <v>3068</v>
      </c>
      <c r="F188" s="863" t="s">
        <v>3069</v>
      </c>
      <c r="G188" s="835" t="s">
        <v>3391</v>
      </c>
      <c r="H188" s="835" t="s">
        <v>3392</v>
      </c>
      <c r="I188" s="849">
        <v>121</v>
      </c>
      <c r="J188" s="849">
        <v>2</v>
      </c>
      <c r="K188" s="850">
        <v>242</v>
      </c>
    </row>
    <row r="189" spans="1:11" ht="14.4" customHeight="1" x14ac:dyDescent="0.3">
      <c r="A189" s="831" t="s">
        <v>585</v>
      </c>
      <c r="B189" s="832" t="s">
        <v>586</v>
      </c>
      <c r="C189" s="835" t="s">
        <v>607</v>
      </c>
      <c r="D189" s="863" t="s">
        <v>608</v>
      </c>
      <c r="E189" s="835" t="s">
        <v>3068</v>
      </c>
      <c r="F189" s="863" t="s">
        <v>3069</v>
      </c>
      <c r="G189" s="835" t="s">
        <v>3393</v>
      </c>
      <c r="H189" s="835" t="s">
        <v>3394</v>
      </c>
      <c r="I189" s="849">
        <v>3806.669921875</v>
      </c>
      <c r="J189" s="849">
        <v>1</v>
      </c>
      <c r="K189" s="850">
        <v>3806.669921875</v>
      </c>
    </row>
    <row r="190" spans="1:11" ht="14.4" customHeight="1" x14ac:dyDescent="0.3">
      <c r="A190" s="831" t="s">
        <v>585</v>
      </c>
      <c r="B190" s="832" t="s">
        <v>586</v>
      </c>
      <c r="C190" s="835" t="s">
        <v>607</v>
      </c>
      <c r="D190" s="863" t="s">
        <v>608</v>
      </c>
      <c r="E190" s="835" t="s">
        <v>3068</v>
      </c>
      <c r="F190" s="863" t="s">
        <v>3069</v>
      </c>
      <c r="G190" s="835" t="s">
        <v>3395</v>
      </c>
      <c r="H190" s="835" t="s">
        <v>3396</v>
      </c>
      <c r="I190" s="849">
        <v>2624.5400390625</v>
      </c>
      <c r="J190" s="849">
        <v>1</v>
      </c>
      <c r="K190" s="850">
        <v>2624.5400390625</v>
      </c>
    </row>
    <row r="191" spans="1:11" ht="14.4" customHeight="1" x14ac:dyDescent="0.3">
      <c r="A191" s="831" t="s">
        <v>585</v>
      </c>
      <c r="B191" s="832" t="s">
        <v>586</v>
      </c>
      <c r="C191" s="835" t="s">
        <v>607</v>
      </c>
      <c r="D191" s="863" t="s">
        <v>608</v>
      </c>
      <c r="E191" s="835" t="s">
        <v>3068</v>
      </c>
      <c r="F191" s="863" t="s">
        <v>3069</v>
      </c>
      <c r="G191" s="835" t="s">
        <v>3397</v>
      </c>
      <c r="H191" s="835" t="s">
        <v>3398</v>
      </c>
      <c r="I191" s="849">
        <v>4969</v>
      </c>
      <c r="J191" s="849">
        <v>1</v>
      </c>
      <c r="K191" s="850">
        <v>4969</v>
      </c>
    </row>
    <row r="192" spans="1:11" ht="14.4" customHeight="1" x14ac:dyDescent="0.3">
      <c r="A192" s="831" t="s">
        <v>585</v>
      </c>
      <c r="B192" s="832" t="s">
        <v>586</v>
      </c>
      <c r="C192" s="835" t="s">
        <v>607</v>
      </c>
      <c r="D192" s="863" t="s">
        <v>608</v>
      </c>
      <c r="E192" s="835" t="s">
        <v>3068</v>
      </c>
      <c r="F192" s="863" t="s">
        <v>3069</v>
      </c>
      <c r="G192" s="835" t="s">
        <v>3399</v>
      </c>
      <c r="H192" s="835" t="s">
        <v>3400</v>
      </c>
      <c r="I192" s="849">
        <v>11883.330078125</v>
      </c>
      <c r="J192" s="849">
        <v>1</v>
      </c>
      <c r="K192" s="850">
        <v>11883.330078125</v>
      </c>
    </row>
    <row r="193" spans="1:11" ht="14.4" customHeight="1" x14ac:dyDescent="0.3">
      <c r="A193" s="831" t="s">
        <v>585</v>
      </c>
      <c r="B193" s="832" t="s">
        <v>586</v>
      </c>
      <c r="C193" s="835" t="s">
        <v>607</v>
      </c>
      <c r="D193" s="863" t="s">
        <v>608</v>
      </c>
      <c r="E193" s="835" t="s">
        <v>3401</v>
      </c>
      <c r="F193" s="863" t="s">
        <v>3402</v>
      </c>
      <c r="G193" s="835" t="s">
        <v>3403</v>
      </c>
      <c r="H193" s="835" t="s">
        <v>3404</v>
      </c>
      <c r="I193" s="849">
        <v>40.290000915527344</v>
      </c>
      <c r="J193" s="849">
        <v>10</v>
      </c>
      <c r="K193" s="850">
        <v>402.93000793457031</v>
      </c>
    </row>
    <row r="194" spans="1:11" ht="14.4" customHeight="1" x14ac:dyDescent="0.3">
      <c r="A194" s="831" t="s">
        <v>585</v>
      </c>
      <c r="B194" s="832" t="s">
        <v>586</v>
      </c>
      <c r="C194" s="835" t="s">
        <v>607</v>
      </c>
      <c r="D194" s="863" t="s">
        <v>608</v>
      </c>
      <c r="E194" s="835" t="s">
        <v>3078</v>
      </c>
      <c r="F194" s="863" t="s">
        <v>3079</v>
      </c>
      <c r="G194" s="835" t="s">
        <v>3086</v>
      </c>
      <c r="H194" s="835" t="s">
        <v>3087</v>
      </c>
      <c r="I194" s="849">
        <v>4.1000000635782881</v>
      </c>
      <c r="J194" s="849">
        <v>110</v>
      </c>
      <c r="K194" s="850">
        <v>450.59999847412109</v>
      </c>
    </row>
    <row r="195" spans="1:11" ht="14.4" customHeight="1" x14ac:dyDescent="0.3">
      <c r="A195" s="831" t="s">
        <v>585</v>
      </c>
      <c r="B195" s="832" t="s">
        <v>586</v>
      </c>
      <c r="C195" s="835" t="s">
        <v>607</v>
      </c>
      <c r="D195" s="863" t="s">
        <v>608</v>
      </c>
      <c r="E195" s="835" t="s">
        <v>3078</v>
      </c>
      <c r="F195" s="863" t="s">
        <v>3079</v>
      </c>
      <c r="G195" s="835" t="s">
        <v>3088</v>
      </c>
      <c r="H195" s="835" t="s">
        <v>3089</v>
      </c>
      <c r="I195" s="849">
        <v>6.2433331807454424</v>
      </c>
      <c r="J195" s="849">
        <v>150</v>
      </c>
      <c r="K195" s="850">
        <v>936.5</v>
      </c>
    </row>
    <row r="196" spans="1:11" ht="14.4" customHeight="1" x14ac:dyDescent="0.3">
      <c r="A196" s="831" t="s">
        <v>585</v>
      </c>
      <c r="B196" s="832" t="s">
        <v>586</v>
      </c>
      <c r="C196" s="835" t="s">
        <v>607</v>
      </c>
      <c r="D196" s="863" t="s">
        <v>608</v>
      </c>
      <c r="E196" s="835" t="s">
        <v>3078</v>
      </c>
      <c r="F196" s="863" t="s">
        <v>3079</v>
      </c>
      <c r="G196" s="835" t="s">
        <v>3405</v>
      </c>
      <c r="H196" s="835" t="s">
        <v>3406</v>
      </c>
      <c r="I196" s="849">
        <v>8.5900001525878906</v>
      </c>
      <c r="J196" s="849">
        <v>200</v>
      </c>
      <c r="K196" s="850">
        <v>1718</v>
      </c>
    </row>
    <row r="197" spans="1:11" ht="14.4" customHeight="1" x14ac:dyDescent="0.3">
      <c r="A197" s="831" t="s">
        <v>585</v>
      </c>
      <c r="B197" s="832" t="s">
        <v>586</v>
      </c>
      <c r="C197" s="835" t="s">
        <v>607</v>
      </c>
      <c r="D197" s="863" t="s">
        <v>608</v>
      </c>
      <c r="E197" s="835" t="s">
        <v>3078</v>
      </c>
      <c r="F197" s="863" t="s">
        <v>3079</v>
      </c>
      <c r="G197" s="835" t="s">
        <v>3407</v>
      </c>
      <c r="H197" s="835" t="s">
        <v>3408</v>
      </c>
      <c r="I197" s="849">
        <v>13.039999961853027</v>
      </c>
      <c r="J197" s="849">
        <v>100</v>
      </c>
      <c r="K197" s="850">
        <v>1304</v>
      </c>
    </row>
    <row r="198" spans="1:11" ht="14.4" customHeight="1" x14ac:dyDescent="0.3">
      <c r="A198" s="831" t="s">
        <v>585</v>
      </c>
      <c r="B198" s="832" t="s">
        <v>586</v>
      </c>
      <c r="C198" s="835" t="s">
        <v>607</v>
      </c>
      <c r="D198" s="863" t="s">
        <v>608</v>
      </c>
      <c r="E198" s="835" t="s">
        <v>3078</v>
      </c>
      <c r="F198" s="863" t="s">
        <v>3079</v>
      </c>
      <c r="G198" s="835" t="s">
        <v>3090</v>
      </c>
      <c r="H198" s="835" t="s">
        <v>3091</v>
      </c>
      <c r="I198" s="849">
        <v>0.43200000524520876</v>
      </c>
      <c r="J198" s="849">
        <v>3000</v>
      </c>
      <c r="K198" s="850">
        <v>1300</v>
      </c>
    </row>
    <row r="199" spans="1:11" ht="14.4" customHeight="1" x14ac:dyDescent="0.3">
      <c r="A199" s="831" t="s">
        <v>585</v>
      </c>
      <c r="B199" s="832" t="s">
        <v>586</v>
      </c>
      <c r="C199" s="835" t="s">
        <v>607</v>
      </c>
      <c r="D199" s="863" t="s">
        <v>608</v>
      </c>
      <c r="E199" s="835" t="s">
        <v>3078</v>
      </c>
      <c r="F199" s="863" t="s">
        <v>3079</v>
      </c>
      <c r="G199" s="835" t="s">
        <v>3092</v>
      </c>
      <c r="H199" s="835" t="s">
        <v>3093</v>
      </c>
      <c r="I199" s="849">
        <v>0.87999999523162842</v>
      </c>
      <c r="J199" s="849">
        <v>1500</v>
      </c>
      <c r="K199" s="850">
        <v>1320</v>
      </c>
    </row>
    <row r="200" spans="1:11" ht="14.4" customHeight="1" x14ac:dyDescent="0.3">
      <c r="A200" s="831" t="s">
        <v>585</v>
      </c>
      <c r="B200" s="832" t="s">
        <v>586</v>
      </c>
      <c r="C200" s="835" t="s">
        <v>607</v>
      </c>
      <c r="D200" s="863" t="s">
        <v>608</v>
      </c>
      <c r="E200" s="835" t="s">
        <v>3078</v>
      </c>
      <c r="F200" s="863" t="s">
        <v>3079</v>
      </c>
      <c r="G200" s="835" t="s">
        <v>3409</v>
      </c>
      <c r="H200" s="835" t="s">
        <v>3410</v>
      </c>
      <c r="I200" s="849">
        <v>0.62833333015441895</v>
      </c>
      <c r="J200" s="849">
        <v>6000</v>
      </c>
      <c r="K200" s="850">
        <v>3765</v>
      </c>
    </row>
    <row r="201" spans="1:11" ht="14.4" customHeight="1" x14ac:dyDescent="0.3">
      <c r="A201" s="831" t="s">
        <v>585</v>
      </c>
      <c r="B201" s="832" t="s">
        <v>586</v>
      </c>
      <c r="C201" s="835" t="s">
        <v>607</v>
      </c>
      <c r="D201" s="863" t="s">
        <v>608</v>
      </c>
      <c r="E201" s="835" t="s">
        <v>3078</v>
      </c>
      <c r="F201" s="863" t="s">
        <v>3079</v>
      </c>
      <c r="G201" s="835" t="s">
        <v>3411</v>
      </c>
      <c r="H201" s="835" t="s">
        <v>3412</v>
      </c>
      <c r="I201" s="849">
        <v>1.2899999618530273</v>
      </c>
      <c r="J201" s="849">
        <v>4800</v>
      </c>
      <c r="K201" s="850">
        <v>6192</v>
      </c>
    </row>
    <row r="202" spans="1:11" ht="14.4" customHeight="1" x14ac:dyDescent="0.3">
      <c r="A202" s="831" t="s">
        <v>585</v>
      </c>
      <c r="B202" s="832" t="s">
        <v>586</v>
      </c>
      <c r="C202" s="835" t="s">
        <v>607</v>
      </c>
      <c r="D202" s="863" t="s">
        <v>608</v>
      </c>
      <c r="E202" s="835" t="s">
        <v>3078</v>
      </c>
      <c r="F202" s="863" t="s">
        <v>3079</v>
      </c>
      <c r="G202" s="835" t="s">
        <v>3413</v>
      </c>
      <c r="H202" s="835" t="s">
        <v>3414</v>
      </c>
      <c r="I202" s="849">
        <v>0.15000000596046448</v>
      </c>
      <c r="J202" s="849">
        <v>500</v>
      </c>
      <c r="K202" s="850">
        <v>75</v>
      </c>
    </row>
    <row r="203" spans="1:11" ht="14.4" customHeight="1" x14ac:dyDescent="0.3">
      <c r="A203" s="831" t="s">
        <v>585</v>
      </c>
      <c r="B203" s="832" t="s">
        <v>586</v>
      </c>
      <c r="C203" s="835" t="s">
        <v>607</v>
      </c>
      <c r="D203" s="863" t="s">
        <v>608</v>
      </c>
      <c r="E203" s="835" t="s">
        <v>3078</v>
      </c>
      <c r="F203" s="863" t="s">
        <v>3079</v>
      </c>
      <c r="G203" s="835" t="s">
        <v>3345</v>
      </c>
      <c r="H203" s="835" t="s">
        <v>3346</v>
      </c>
      <c r="I203" s="849">
        <v>0.4699999988079071</v>
      </c>
      <c r="J203" s="849">
        <v>1960</v>
      </c>
      <c r="K203" s="850">
        <v>921.10000610351563</v>
      </c>
    </row>
    <row r="204" spans="1:11" ht="14.4" customHeight="1" x14ac:dyDescent="0.3">
      <c r="A204" s="831" t="s">
        <v>585</v>
      </c>
      <c r="B204" s="832" t="s">
        <v>586</v>
      </c>
      <c r="C204" s="835" t="s">
        <v>607</v>
      </c>
      <c r="D204" s="863" t="s">
        <v>608</v>
      </c>
      <c r="E204" s="835" t="s">
        <v>3078</v>
      </c>
      <c r="F204" s="863" t="s">
        <v>3079</v>
      </c>
      <c r="G204" s="835" t="s">
        <v>3415</v>
      </c>
      <c r="H204" s="835" t="s">
        <v>3416</v>
      </c>
      <c r="I204" s="849">
        <v>0.27500000596046448</v>
      </c>
      <c r="J204" s="849">
        <v>800</v>
      </c>
      <c r="K204" s="850">
        <v>219</v>
      </c>
    </row>
    <row r="205" spans="1:11" ht="14.4" customHeight="1" x14ac:dyDescent="0.3">
      <c r="A205" s="831" t="s">
        <v>585</v>
      </c>
      <c r="B205" s="832" t="s">
        <v>586</v>
      </c>
      <c r="C205" s="835" t="s">
        <v>607</v>
      </c>
      <c r="D205" s="863" t="s">
        <v>608</v>
      </c>
      <c r="E205" s="835" t="s">
        <v>3078</v>
      </c>
      <c r="F205" s="863" t="s">
        <v>3079</v>
      </c>
      <c r="G205" s="835" t="s">
        <v>3094</v>
      </c>
      <c r="H205" s="835" t="s">
        <v>3095</v>
      </c>
      <c r="I205" s="849">
        <v>1.1699999570846558</v>
      </c>
      <c r="J205" s="849">
        <v>500</v>
      </c>
      <c r="K205" s="850">
        <v>585</v>
      </c>
    </row>
    <row r="206" spans="1:11" ht="14.4" customHeight="1" x14ac:dyDescent="0.3">
      <c r="A206" s="831" t="s">
        <v>585</v>
      </c>
      <c r="B206" s="832" t="s">
        <v>586</v>
      </c>
      <c r="C206" s="835" t="s">
        <v>607</v>
      </c>
      <c r="D206" s="863" t="s">
        <v>608</v>
      </c>
      <c r="E206" s="835" t="s">
        <v>3078</v>
      </c>
      <c r="F206" s="863" t="s">
        <v>3079</v>
      </c>
      <c r="G206" s="835" t="s">
        <v>3417</v>
      </c>
      <c r="H206" s="835" t="s">
        <v>3418</v>
      </c>
      <c r="I206" s="849">
        <v>0.43999999761581421</v>
      </c>
      <c r="J206" s="849">
        <v>5000</v>
      </c>
      <c r="K206" s="850">
        <v>2200</v>
      </c>
    </row>
    <row r="207" spans="1:11" ht="14.4" customHeight="1" x14ac:dyDescent="0.3">
      <c r="A207" s="831" t="s">
        <v>585</v>
      </c>
      <c r="B207" s="832" t="s">
        <v>586</v>
      </c>
      <c r="C207" s="835" t="s">
        <v>607</v>
      </c>
      <c r="D207" s="863" t="s">
        <v>608</v>
      </c>
      <c r="E207" s="835" t="s">
        <v>3078</v>
      </c>
      <c r="F207" s="863" t="s">
        <v>3079</v>
      </c>
      <c r="G207" s="835" t="s">
        <v>3096</v>
      </c>
      <c r="H207" s="835" t="s">
        <v>3097</v>
      </c>
      <c r="I207" s="849">
        <v>158.97333780924478</v>
      </c>
      <c r="J207" s="849">
        <v>10</v>
      </c>
      <c r="K207" s="850">
        <v>1576.6200256347656</v>
      </c>
    </row>
    <row r="208" spans="1:11" ht="14.4" customHeight="1" x14ac:dyDescent="0.3">
      <c r="A208" s="831" t="s">
        <v>585</v>
      </c>
      <c r="B208" s="832" t="s">
        <v>586</v>
      </c>
      <c r="C208" s="835" t="s">
        <v>607</v>
      </c>
      <c r="D208" s="863" t="s">
        <v>608</v>
      </c>
      <c r="E208" s="835" t="s">
        <v>3078</v>
      </c>
      <c r="F208" s="863" t="s">
        <v>3079</v>
      </c>
      <c r="G208" s="835" t="s">
        <v>3098</v>
      </c>
      <c r="H208" s="835" t="s">
        <v>3099</v>
      </c>
      <c r="I208" s="849">
        <v>127.99499893188477</v>
      </c>
      <c r="J208" s="849">
        <v>30</v>
      </c>
      <c r="K208" s="850">
        <v>3839.889892578125</v>
      </c>
    </row>
    <row r="209" spans="1:11" ht="14.4" customHeight="1" x14ac:dyDescent="0.3">
      <c r="A209" s="831" t="s">
        <v>585</v>
      </c>
      <c r="B209" s="832" t="s">
        <v>586</v>
      </c>
      <c r="C209" s="835" t="s">
        <v>607</v>
      </c>
      <c r="D209" s="863" t="s">
        <v>608</v>
      </c>
      <c r="E209" s="835" t="s">
        <v>3078</v>
      </c>
      <c r="F209" s="863" t="s">
        <v>3079</v>
      </c>
      <c r="G209" s="835" t="s">
        <v>3419</v>
      </c>
      <c r="H209" s="835" t="s">
        <v>3420</v>
      </c>
      <c r="I209" s="849">
        <v>167.83000183105469</v>
      </c>
      <c r="J209" s="849">
        <v>15</v>
      </c>
      <c r="K209" s="850">
        <v>2517.449951171875</v>
      </c>
    </row>
    <row r="210" spans="1:11" ht="14.4" customHeight="1" x14ac:dyDescent="0.3">
      <c r="A210" s="831" t="s">
        <v>585</v>
      </c>
      <c r="B210" s="832" t="s">
        <v>586</v>
      </c>
      <c r="C210" s="835" t="s">
        <v>607</v>
      </c>
      <c r="D210" s="863" t="s">
        <v>608</v>
      </c>
      <c r="E210" s="835" t="s">
        <v>3078</v>
      </c>
      <c r="F210" s="863" t="s">
        <v>3079</v>
      </c>
      <c r="G210" s="835" t="s">
        <v>3421</v>
      </c>
      <c r="H210" s="835" t="s">
        <v>3422</v>
      </c>
      <c r="I210" s="849">
        <v>2.690000057220459</v>
      </c>
      <c r="J210" s="849">
        <v>300</v>
      </c>
      <c r="K210" s="850">
        <v>889.09999084472656</v>
      </c>
    </row>
    <row r="211" spans="1:11" ht="14.4" customHeight="1" x14ac:dyDescent="0.3">
      <c r="A211" s="831" t="s">
        <v>585</v>
      </c>
      <c r="B211" s="832" t="s">
        <v>586</v>
      </c>
      <c r="C211" s="835" t="s">
        <v>607</v>
      </c>
      <c r="D211" s="863" t="s">
        <v>608</v>
      </c>
      <c r="E211" s="835" t="s">
        <v>3078</v>
      </c>
      <c r="F211" s="863" t="s">
        <v>3079</v>
      </c>
      <c r="G211" s="835" t="s">
        <v>3106</v>
      </c>
      <c r="H211" s="835" t="s">
        <v>3107</v>
      </c>
      <c r="I211" s="849">
        <v>62.534999847412109</v>
      </c>
      <c r="J211" s="849">
        <v>30</v>
      </c>
      <c r="K211" s="850">
        <v>1875.9000244140625</v>
      </c>
    </row>
    <row r="212" spans="1:11" ht="14.4" customHeight="1" x14ac:dyDescent="0.3">
      <c r="A212" s="831" t="s">
        <v>585</v>
      </c>
      <c r="B212" s="832" t="s">
        <v>586</v>
      </c>
      <c r="C212" s="835" t="s">
        <v>607</v>
      </c>
      <c r="D212" s="863" t="s">
        <v>608</v>
      </c>
      <c r="E212" s="835" t="s">
        <v>3078</v>
      </c>
      <c r="F212" s="863" t="s">
        <v>3079</v>
      </c>
      <c r="G212" s="835" t="s">
        <v>3423</v>
      </c>
      <c r="H212" s="835" t="s">
        <v>3424</v>
      </c>
      <c r="I212" s="849">
        <v>123.23499933878581</v>
      </c>
      <c r="J212" s="849">
        <v>60</v>
      </c>
      <c r="K212" s="850">
        <v>7394.169921875</v>
      </c>
    </row>
    <row r="213" spans="1:11" ht="14.4" customHeight="1" x14ac:dyDescent="0.3">
      <c r="A213" s="831" t="s">
        <v>585</v>
      </c>
      <c r="B213" s="832" t="s">
        <v>586</v>
      </c>
      <c r="C213" s="835" t="s">
        <v>607</v>
      </c>
      <c r="D213" s="863" t="s">
        <v>608</v>
      </c>
      <c r="E213" s="835" t="s">
        <v>3078</v>
      </c>
      <c r="F213" s="863" t="s">
        <v>3079</v>
      </c>
      <c r="G213" s="835" t="s">
        <v>3110</v>
      </c>
      <c r="H213" s="835" t="s">
        <v>3111</v>
      </c>
      <c r="I213" s="849">
        <v>22.149999618530273</v>
      </c>
      <c r="J213" s="849">
        <v>150</v>
      </c>
      <c r="K213" s="850">
        <v>3322.5</v>
      </c>
    </row>
    <row r="214" spans="1:11" ht="14.4" customHeight="1" x14ac:dyDescent="0.3">
      <c r="A214" s="831" t="s">
        <v>585</v>
      </c>
      <c r="B214" s="832" t="s">
        <v>586</v>
      </c>
      <c r="C214" s="835" t="s">
        <v>607</v>
      </c>
      <c r="D214" s="863" t="s">
        <v>608</v>
      </c>
      <c r="E214" s="835" t="s">
        <v>3078</v>
      </c>
      <c r="F214" s="863" t="s">
        <v>3079</v>
      </c>
      <c r="G214" s="835" t="s">
        <v>3112</v>
      </c>
      <c r="H214" s="835" t="s">
        <v>3113</v>
      </c>
      <c r="I214" s="849">
        <v>30.175000190734863</v>
      </c>
      <c r="J214" s="849">
        <v>175</v>
      </c>
      <c r="K214" s="850">
        <v>5280.4999847412109</v>
      </c>
    </row>
    <row r="215" spans="1:11" ht="14.4" customHeight="1" x14ac:dyDescent="0.3">
      <c r="A215" s="831" t="s">
        <v>585</v>
      </c>
      <c r="B215" s="832" t="s">
        <v>586</v>
      </c>
      <c r="C215" s="835" t="s">
        <v>607</v>
      </c>
      <c r="D215" s="863" t="s">
        <v>608</v>
      </c>
      <c r="E215" s="835" t="s">
        <v>3078</v>
      </c>
      <c r="F215" s="863" t="s">
        <v>3079</v>
      </c>
      <c r="G215" s="835" t="s">
        <v>3116</v>
      </c>
      <c r="H215" s="835" t="s">
        <v>3117</v>
      </c>
      <c r="I215" s="849">
        <v>2.875</v>
      </c>
      <c r="J215" s="849">
        <v>150</v>
      </c>
      <c r="K215" s="850">
        <v>431.5</v>
      </c>
    </row>
    <row r="216" spans="1:11" ht="14.4" customHeight="1" x14ac:dyDescent="0.3">
      <c r="A216" s="831" t="s">
        <v>585</v>
      </c>
      <c r="B216" s="832" t="s">
        <v>586</v>
      </c>
      <c r="C216" s="835" t="s">
        <v>607</v>
      </c>
      <c r="D216" s="863" t="s">
        <v>608</v>
      </c>
      <c r="E216" s="835" t="s">
        <v>3078</v>
      </c>
      <c r="F216" s="863" t="s">
        <v>3079</v>
      </c>
      <c r="G216" s="835" t="s">
        <v>3347</v>
      </c>
      <c r="H216" s="835" t="s">
        <v>3348</v>
      </c>
      <c r="I216" s="849">
        <v>5.2725000381469727</v>
      </c>
      <c r="J216" s="849">
        <v>60</v>
      </c>
      <c r="K216" s="850">
        <v>316.30000305175781</v>
      </c>
    </row>
    <row r="217" spans="1:11" ht="14.4" customHeight="1" x14ac:dyDescent="0.3">
      <c r="A217" s="831" t="s">
        <v>585</v>
      </c>
      <c r="B217" s="832" t="s">
        <v>586</v>
      </c>
      <c r="C217" s="835" t="s">
        <v>607</v>
      </c>
      <c r="D217" s="863" t="s">
        <v>608</v>
      </c>
      <c r="E217" s="835" t="s">
        <v>3078</v>
      </c>
      <c r="F217" s="863" t="s">
        <v>3079</v>
      </c>
      <c r="G217" s="835" t="s">
        <v>3425</v>
      </c>
      <c r="H217" s="835" t="s">
        <v>3426</v>
      </c>
      <c r="I217" s="849">
        <v>44.290000915527344</v>
      </c>
      <c r="J217" s="849">
        <v>10</v>
      </c>
      <c r="K217" s="850">
        <v>442.8699951171875</v>
      </c>
    </row>
    <row r="218" spans="1:11" ht="14.4" customHeight="1" x14ac:dyDescent="0.3">
      <c r="A218" s="831" t="s">
        <v>585</v>
      </c>
      <c r="B218" s="832" t="s">
        <v>586</v>
      </c>
      <c r="C218" s="835" t="s">
        <v>607</v>
      </c>
      <c r="D218" s="863" t="s">
        <v>608</v>
      </c>
      <c r="E218" s="835" t="s">
        <v>3078</v>
      </c>
      <c r="F218" s="863" t="s">
        <v>3079</v>
      </c>
      <c r="G218" s="835" t="s">
        <v>3427</v>
      </c>
      <c r="H218" s="835" t="s">
        <v>3428</v>
      </c>
      <c r="I218" s="849">
        <v>293.25</v>
      </c>
      <c r="J218" s="849">
        <v>5</v>
      </c>
      <c r="K218" s="850">
        <v>1466.25</v>
      </c>
    </row>
    <row r="219" spans="1:11" ht="14.4" customHeight="1" x14ac:dyDescent="0.3">
      <c r="A219" s="831" t="s">
        <v>585</v>
      </c>
      <c r="B219" s="832" t="s">
        <v>586</v>
      </c>
      <c r="C219" s="835" t="s">
        <v>607</v>
      </c>
      <c r="D219" s="863" t="s">
        <v>608</v>
      </c>
      <c r="E219" s="835" t="s">
        <v>3078</v>
      </c>
      <c r="F219" s="863" t="s">
        <v>3079</v>
      </c>
      <c r="G219" s="835" t="s">
        <v>3429</v>
      </c>
      <c r="H219" s="835" t="s">
        <v>3430</v>
      </c>
      <c r="I219" s="849">
        <v>129.25999450683594</v>
      </c>
      <c r="J219" s="849">
        <v>10</v>
      </c>
      <c r="K219" s="850">
        <v>1292.5999755859375</v>
      </c>
    </row>
    <row r="220" spans="1:11" ht="14.4" customHeight="1" x14ac:dyDescent="0.3">
      <c r="A220" s="831" t="s">
        <v>585</v>
      </c>
      <c r="B220" s="832" t="s">
        <v>586</v>
      </c>
      <c r="C220" s="835" t="s">
        <v>607</v>
      </c>
      <c r="D220" s="863" t="s">
        <v>608</v>
      </c>
      <c r="E220" s="835" t="s">
        <v>3078</v>
      </c>
      <c r="F220" s="863" t="s">
        <v>3079</v>
      </c>
      <c r="G220" s="835" t="s">
        <v>3431</v>
      </c>
      <c r="H220" s="835" t="s">
        <v>3432</v>
      </c>
      <c r="I220" s="849">
        <v>283.01998901367188</v>
      </c>
      <c r="J220" s="849">
        <v>15</v>
      </c>
      <c r="K220" s="850">
        <v>4245.2799072265625</v>
      </c>
    </row>
    <row r="221" spans="1:11" ht="14.4" customHeight="1" x14ac:dyDescent="0.3">
      <c r="A221" s="831" t="s">
        <v>585</v>
      </c>
      <c r="B221" s="832" t="s">
        <v>586</v>
      </c>
      <c r="C221" s="835" t="s">
        <v>607</v>
      </c>
      <c r="D221" s="863" t="s">
        <v>608</v>
      </c>
      <c r="E221" s="835" t="s">
        <v>3078</v>
      </c>
      <c r="F221" s="863" t="s">
        <v>3079</v>
      </c>
      <c r="G221" s="835" t="s">
        <v>3433</v>
      </c>
      <c r="H221" s="835" t="s">
        <v>3434</v>
      </c>
      <c r="I221" s="849">
        <v>380.8800048828125</v>
      </c>
      <c r="J221" s="849">
        <v>5</v>
      </c>
      <c r="K221" s="850">
        <v>1904.4100341796875</v>
      </c>
    </row>
    <row r="222" spans="1:11" ht="14.4" customHeight="1" x14ac:dyDescent="0.3">
      <c r="A222" s="831" t="s">
        <v>585</v>
      </c>
      <c r="B222" s="832" t="s">
        <v>586</v>
      </c>
      <c r="C222" s="835" t="s">
        <v>607</v>
      </c>
      <c r="D222" s="863" t="s">
        <v>608</v>
      </c>
      <c r="E222" s="835" t="s">
        <v>3078</v>
      </c>
      <c r="F222" s="863" t="s">
        <v>3079</v>
      </c>
      <c r="G222" s="835" t="s">
        <v>3122</v>
      </c>
      <c r="H222" s="835" t="s">
        <v>3123</v>
      </c>
      <c r="I222" s="849">
        <v>139.16999816894531</v>
      </c>
      <c r="J222" s="849">
        <v>16</v>
      </c>
      <c r="K222" s="850">
        <v>2226.7200164794922</v>
      </c>
    </row>
    <row r="223" spans="1:11" ht="14.4" customHeight="1" x14ac:dyDescent="0.3">
      <c r="A223" s="831" t="s">
        <v>585</v>
      </c>
      <c r="B223" s="832" t="s">
        <v>586</v>
      </c>
      <c r="C223" s="835" t="s">
        <v>607</v>
      </c>
      <c r="D223" s="863" t="s">
        <v>608</v>
      </c>
      <c r="E223" s="835" t="s">
        <v>3078</v>
      </c>
      <c r="F223" s="863" t="s">
        <v>3079</v>
      </c>
      <c r="G223" s="835" t="s">
        <v>3435</v>
      </c>
      <c r="H223" s="835" t="s">
        <v>3436</v>
      </c>
      <c r="I223" s="849">
        <v>5.7300000190734863</v>
      </c>
      <c r="J223" s="849">
        <v>40</v>
      </c>
      <c r="K223" s="850">
        <v>229.10000610351563</v>
      </c>
    </row>
    <row r="224" spans="1:11" ht="14.4" customHeight="1" x14ac:dyDescent="0.3">
      <c r="A224" s="831" t="s">
        <v>585</v>
      </c>
      <c r="B224" s="832" t="s">
        <v>586</v>
      </c>
      <c r="C224" s="835" t="s">
        <v>607</v>
      </c>
      <c r="D224" s="863" t="s">
        <v>608</v>
      </c>
      <c r="E224" s="835" t="s">
        <v>3078</v>
      </c>
      <c r="F224" s="863" t="s">
        <v>3079</v>
      </c>
      <c r="G224" s="835" t="s">
        <v>3437</v>
      </c>
      <c r="H224" s="835" t="s">
        <v>3438</v>
      </c>
      <c r="I224" s="849">
        <v>82.080001831054688</v>
      </c>
      <c r="J224" s="849">
        <v>30</v>
      </c>
      <c r="K224" s="850">
        <v>2462.3999633789063</v>
      </c>
    </row>
    <row r="225" spans="1:11" ht="14.4" customHeight="1" x14ac:dyDescent="0.3">
      <c r="A225" s="831" t="s">
        <v>585</v>
      </c>
      <c r="B225" s="832" t="s">
        <v>586</v>
      </c>
      <c r="C225" s="835" t="s">
        <v>607</v>
      </c>
      <c r="D225" s="863" t="s">
        <v>608</v>
      </c>
      <c r="E225" s="835" t="s">
        <v>3078</v>
      </c>
      <c r="F225" s="863" t="s">
        <v>3079</v>
      </c>
      <c r="G225" s="835" t="s">
        <v>3439</v>
      </c>
      <c r="H225" s="835" t="s">
        <v>3440</v>
      </c>
      <c r="I225" s="849">
        <v>269.32998657226563</v>
      </c>
      <c r="J225" s="849">
        <v>15</v>
      </c>
      <c r="K225" s="850">
        <v>4039.8800048828125</v>
      </c>
    </row>
    <row r="226" spans="1:11" ht="14.4" customHeight="1" x14ac:dyDescent="0.3">
      <c r="A226" s="831" t="s">
        <v>585</v>
      </c>
      <c r="B226" s="832" t="s">
        <v>586</v>
      </c>
      <c r="C226" s="835" t="s">
        <v>607</v>
      </c>
      <c r="D226" s="863" t="s">
        <v>608</v>
      </c>
      <c r="E226" s="835" t="s">
        <v>3078</v>
      </c>
      <c r="F226" s="863" t="s">
        <v>3079</v>
      </c>
      <c r="G226" s="835" t="s">
        <v>3132</v>
      </c>
      <c r="H226" s="835" t="s">
        <v>3133</v>
      </c>
      <c r="I226" s="849">
        <v>72.680000305175781</v>
      </c>
      <c r="J226" s="849">
        <v>10</v>
      </c>
      <c r="K226" s="850">
        <v>726.760009765625</v>
      </c>
    </row>
    <row r="227" spans="1:11" ht="14.4" customHeight="1" x14ac:dyDescent="0.3">
      <c r="A227" s="831" t="s">
        <v>585</v>
      </c>
      <c r="B227" s="832" t="s">
        <v>586</v>
      </c>
      <c r="C227" s="835" t="s">
        <v>607</v>
      </c>
      <c r="D227" s="863" t="s">
        <v>608</v>
      </c>
      <c r="E227" s="835" t="s">
        <v>3078</v>
      </c>
      <c r="F227" s="863" t="s">
        <v>3079</v>
      </c>
      <c r="G227" s="835" t="s">
        <v>3441</v>
      </c>
      <c r="H227" s="835" t="s">
        <v>3442</v>
      </c>
      <c r="I227" s="849">
        <v>7.8550000190734863</v>
      </c>
      <c r="J227" s="849">
        <v>300</v>
      </c>
      <c r="K227" s="850">
        <v>2356</v>
      </c>
    </row>
    <row r="228" spans="1:11" ht="14.4" customHeight="1" x14ac:dyDescent="0.3">
      <c r="A228" s="831" t="s">
        <v>585</v>
      </c>
      <c r="B228" s="832" t="s">
        <v>586</v>
      </c>
      <c r="C228" s="835" t="s">
        <v>607</v>
      </c>
      <c r="D228" s="863" t="s">
        <v>608</v>
      </c>
      <c r="E228" s="835" t="s">
        <v>3078</v>
      </c>
      <c r="F228" s="863" t="s">
        <v>3079</v>
      </c>
      <c r="G228" s="835" t="s">
        <v>3136</v>
      </c>
      <c r="H228" s="835" t="s">
        <v>3137</v>
      </c>
      <c r="I228" s="849">
        <v>19.010000546773274</v>
      </c>
      <c r="J228" s="849">
        <v>150</v>
      </c>
      <c r="K228" s="850">
        <v>2851.6599731445313</v>
      </c>
    </row>
    <row r="229" spans="1:11" ht="14.4" customHeight="1" x14ac:dyDescent="0.3">
      <c r="A229" s="831" t="s">
        <v>585</v>
      </c>
      <c r="B229" s="832" t="s">
        <v>586</v>
      </c>
      <c r="C229" s="835" t="s">
        <v>607</v>
      </c>
      <c r="D229" s="863" t="s">
        <v>608</v>
      </c>
      <c r="E229" s="835" t="s">
        <v>3078</v>
      </c>
      <c r="F229" s="863" t="s">
        <v>3079</v>
      </c>
      <c r="G229" s="835" t="s">
        <v>3136</v>
      </c>
      <c r="H229" s="835" t="s">
        <v>3138</v>
      </c>
      <c r="I229" s="849">
        <v>22.940000534057617</v>
      </c>
      <c r="J229" s="849">
        <v>100</v>
      </c>
      <c r="K229" s="850">
        <v>2294.18994140625</v>
      </c>
    </row>
    <row r="230" spans="1:11" ht="14.4" customHeight="1" x14ac:dyDescent="0.3">
      <c r="A230" s="831" t="s">
        <v>585</v>
      </c>
      <c r="B230" s="832" t="s">
        <v>586</v>
      </c>
      <c r="C230" s="835" t="s">
        <v>607</v>
      </c>
      <c r="D230" s="863" t="s">
        <v>608</v>
      </c>
      <c r="E230" s="835" t="s">
        <v>3078</v>
      </c>
      <c r="F230" s="863" t="s">
        <v>3079</v>
      </c>
      <c r="G230" s="835" t="s">
        <v>3141</v>
      </c>
      <c r="H230" s="835" t="s">
        <v>3142</v>
      </c>
      <c r="I230" s="849">
        <v>227.3699951171875</v>
      </c>
      <c r="J230" s="849">
        <v>25</v>
      </c>
      <c r="K230" s="850">
        <v>5684.27001953125</v>
      </c>
    </row>
    <row r="231" spans="1:11" ht="14.4" customHeight="1" x14ac:dyDescent="0.3">
      <c r="A231" s="831" t="s">
        <v>585</v>
      </c>
      <c r="B231" s="832" t="s">
        <v>586</v>
      </c>
      <c r="C231" s="835" t="s">
        <v>607</v>
      </c>
      <c r="D231" s="863" t="s">
        <v>608</v>
      </c>
      <c r="E231" s="835" t="s">
        <v>3078</v>
      </c>
      <c r="F231" s="863" t="s">
        <v>3079</v>
      </c>
      <c r="G231" s="835" t="s">
        <v>3443</v>
      </c>
      <c r="H231" s="835" t="s">
        <v>3444</v>
      </c>
      <c r="I231" s="849">
        <v>2.1800000667572021</v>
      </c>
      <c r="J231" s="849">
        <v>60</v>
      </c>
      <c r="K231" s="850">
        <v>130.80000305175781</v>
      </c>
    </row>
    <row r="232" spans="1:11" ht="14.4" customHeight="1" x14ac:dyDescent="0.3">
      <c r="A232" s="831" t="s">
        <v>585</v>
      </c>
      <c r="B232" s="832" t="s">
        <v>586</v>
      </c>
      <c r="C232" s="835" t="s">
        <v>607</v>
      </c>
      <c r="D232" s="863" t="s">
        <v>608</v>
      </c>
      <c r="E232" s="835" t="s">
        <v>3078</v>
      </c>
      <c r="F232" s="863" t="s">
        <v>3079</v>
      </c>
      <c r="G232" s="835" t="s">
        <v>3143</v>
      </c>
      <c r="H232" s="835" t="s">
        <v>3144</v>
      </c>
      <c r="I232" s="849">
        <v>5.630000114440918</v>
      </c>
      <c r="J232" s="849">
        <v>150</v>
      </c>
      <c r="K232" s="850">
        <v>844.5</v>
      </c>
    </row>
    <row r="233" spans="1:11" ht="14.4" customHeight="1" x14ac:dyDescent="0.3">
      <c r="A233" s="831" t="s">
        <v>585</v>
      </c>
      <c r="B233" s="832" t="s">
        <v>586</v>
      </c>
      <c r="C233" s="835" t="s">
        <v>607</v>
      </c>
      <c r="D233" s="863" t="s">
        <v>608</v>
      </c>
      <c r="E233" s="835" t="s">
        <v>3078</v>
      </c>
      <c r="F233" s="863" t="s">
        <v>3079</v>
      </c>
      <c r="G233" s="835" t="s">
        <v>3445</v>
      </c>
      <c r="H233" s="835" t="s">
        <v>3446</v>
      </c>
      <c r="I233" s="849">
        <v>3.9100000858306885</v>
      </c>
      <c r="J233" s="849">
        <v>60</v>
      </c>
      <c r="K233" s="850">
        <v>234.60000610351563</v>
      </c>
    </row>
    <row r="234" spans="1:11" ht="14.4" customHeight="1" x14ac:dyDescent="0.3">
      <c r="A234" s="831" t="s">
        <v>585</v>
      </c>
      <c r="B234" s="832" t="s">
        <v>586</v>
      </c>
      <c r="C234" s="835" t="s">
        <v>607</v>
      </c>
      <c r="D234" s="863" t="s">
        <v>608</v>
      </c>
      <c r="E234" s="835" t="s">
        <v>3078</v>
      </c>
      <c r="F234" s="863" t="s">
        <v>3079</v>
      </c>
      <c r="G234" s="835" t="s">
        <v>3147</v>
      </c>
      <c r="H234" s="835" t="s">
        <v>3148</v>
      </c>
      <c r="I234" s="849">
        <v>0.8566666841506958</v>
      </c>
      <c r="J234" s="849">
        <v>500</v>
      </c>
      <c r="K234" s="850">
        <v>428</v>
      </c>
    </row>
    <row r="235" spans="1:11" ht="14.4" customHeight="1" x14ac:dyDescent="0.3">
      <c r="A235" s="831" t="s">
        <v>585</v>
      </c>
      <c r="B235" s="832" t="s">
        <v>586</v>
      </c>
      <c r="C235" s="835" t="s">
        <v>607</v>
      </c>
      <c r="D235" s="863" t="s">
        <v>608</v>
      </c>
      <c r="E235" s="835" t="s">
        <v>3078</v>
      </c>
      <c r="F235" s="863" t="s">
        <v>3079</v>
      </c>
      <c r="G235" s="835" t="s">
        <v>3151</v>
      </c>
      <c r="H235" s="835" t="s">
        <v>3152</v>
      </c>
      <c r="I235" s="849">
        <v>2.0619999408721923</v>
      </c>
      <c r="J235" s="849">
        <v>1500</v>
      </c>
      <c r="K235" s="850">
        <v>3092.5</v>
      </c>
    </row>
    <row r="236" spans="1:11" ht="14.4" customHeight="1" x14ac:dyDescent="0.3">
      <c r="A236" s="831" t="s">
        <v>585</v>
      </c>
      <c r="B236" s="832" t="s">
        <v>586</v>
      </c>
      <c r="C236" s="835" t="s">
        <v>607</v>
      </c>
      <c r="D236" s="863" t="s">
        <v>608</v>
      </c>
      <c r="E236" s="835" t="s">
        <v>3078</v>
      </c>
      <c r="F236" s="863" t="s">
        <v>3079</v>
      </c>
      <c r="G236" s="835" t="s">
        <v>3155</v>
      </c>
      <c r="H236" s="835" t="s">
        <v>3156</v>
      </c>
      <c r="I236" s="849">
        <v>5.8766667048136396</v>
      </c>
      <c r="J236" s="849">
        <v>930</v>
      </c>
      <c r="K236" s="850">
        <v>5463.3999938964844</v>
      </c>
    </row>
    <row r="237" spans="1:11" ht="14.4" customHeight="1" x14ac:dyDescent="0.3">
      <c r="A237" s="831" t="s">
        <v>585</v>
      </c>
      <c r="B237" s="832" t="s">
        <v>586</v>
      </c>
      <c r="C237" s="835" t="s">
        <v>607</v>
      </c>
      <c r="D237" s="863" t="s">
        <v>608</v>
      </c>
      <c r="E237" s="835" t="s">
        <v>3078</v>
      </c>
      <c r="F237" s="863" t="s">
        <v>3079</v>
      </c>
      <c r="G237" s="835" t="s">
        <v>3447</v>
      </c>
      <c r="H237" s="835" t="s">
        <v>3448</v>
      </c>
      <c r="I237" s="849">
        <v>25.100000381469727</v>
      </c>
      <c r="J237" s="849">
        <v>24</v>
      </c>
      <c r="K237" s="850">
        <v>602.47998046875</v>
      </c>
    </row>
    <row r="238" spans="1:11" ht="14.4" customHeight="1" x14ac:dyDescent="0.3">
      <c r="A238" s="831" t="s">
        <v>585</v>
      </c>
      <c r="B238" s="832" t="s">
        <v>586</v>
      </c>
      <c r="C238" s="835" t="s">
        <v>607</v>
      </c>
      <c r="D238" s="863" t="s">
        <v>608</v>
      </c>
      <c r="E238" s="835" t="s">
        <v>3078</v>
      </c>
      <c r="F238" s="863" t="s">
        <v>3079</v>
      </c>
      <c r="G238" s="835" t="s">
        <v>3449</v>
      </c>
      <c r="H238" s="835" t="s">
        <v>3450</v>
      </c>
      <c r="I238" s="849">
        <v>9.3000001907348633</v>
      </c>
      <c r="J238" s="849">
        <v>150</v>
      </c>
      <c r="K238" s="850">
        <v>1395</v>
      </c>
    </row>
    <row r="239" spans="1:11" ht="14.4" customHeight="1" x14ac:dyDescent="0.3">
      <c r="A239" s="831" t="s">
        <v>585</v>
      </c>
      <c r="B239" s="832" t="s">
        <v>586</v>
      </c>
      <c r="C239" s="835" t="s">
        <v>607</v>
      </c>
      <c r="D239" s="863" t="s">
        <v>608</v>
      </c>
      <c r="E239" s="835" t="s">
        <v>3078</v>
      </c>
      <c r="F239" s="863" t="s">
        <v>3079</v>
      </c>
      <c r="G239" s="835" t="s">
        <v>3451</v>
      </c>
      <c r="H239" s="835" t="s">
        <v>3452</v>
      </c>
      <c r="I239" s="849">
        <v>8.1149997711181641</v>
      </c>
      <c r="J239" s="849">
        <v>20</v>
      </c>
      <c r="K239" s="850">
        <v>162.29999542236328</v>
      </c>
    </row>
    <row r="240" spans="1:11" ht="14.4" customHeight="1" x14ac:dyDescent="0.3">
      <c r="A240" s="831" t="s">
        <v>585</v>
      </c>
      <c r="B240" s="832" t="s">
        <v>586</v>
      </c>
      <c r="C240" s="835" t="s">
        <v>607</v>
      </c>
      <c r="D240" s="863" t="s">
        <v>608</v>
      </c>
      <c r="E240" s="835" t="s">
        <v>3078</v>
      </c>
      <c r="F240" s="863" t="s">
        <v>3079</v>
      </c>
      <c r="G240" s="835" t="s">
        <v>3453</v>
      </c>
      <c r="H240" s="835" t="s">
        <v>3454</v>
      </c>
      <c r="I240" s="849">
        <v>46</v>
      </c>
      <c r="J240" s="849">
        <v>1</v>
      </c>
      <c r="K240" s="850">
        <v>46</v>
      </c>
    </row>
    <row r="241" spans="1:11" ht="14.4" customHeight="1" x14ac:dyDescent="0.3">
      <c r="A241" s="831" t="s">
        <v>585</v>
      </c>
      <c r="B241" s="832" t="s">
        <v>586</v>
      </c>
      <c r="C241" s="835" t="s">
        <v>607</v>
      </c>
      <c r="D241" s="863" t="s">
        <v>608</v>
      </c>
      <c r="E241" s="835" t="s">
        <v>3078</v>
      </c>
      <c r="F241" s="863" t="s">
        <v>3079</v>
      </c>
      <c r="G241" s="835" t="s">
        <v>3157</v>
      </c>
      <c r="H241" s="835" t="s">
        <v>3158</v>
      </c>
      <c r="I241" s="849">
        <v>98.379997253417969</v>
      </c>
      <c r="J241" s="849">
        <v>10</v>
      </c>
      <c r="K241" s="850">
        <v>983.79998779296875</v>
      </c>
    </row>
    <row r="242" spans="1:11" ht="14.4" customHeight="1" x14ac:dyDescent="0.3">
      <c r="A242" s="831" t="s">
        <v>585</v>
      </c>
      <c r="B242" s="832" t="s">
        <v>586</v>
      </c>
      <c r="C242" s="835" t="s">
        <v>607</v>
      </c>
      <c r="D242" s="863" t="s">
        <v>608</v>
      </c>
      <c r="E242" s="835" t="s">
        <v>3078</v>
      </c>
      <c r="F242" s="863" t="s">
        <v>3079</v>
      </c>
      <c r="G242" s="835" t="s">
        <v>3455</v>
      </c>
      <c r="H242" s="835" t="s">
        <v>3456</v>
      </c>
      <c r="I242" s="849">
        <v>8.3900003433227539</v>
      </c>
      <c r="J242" s="849">
        <v>36</v>
      </c>
      <c r="K242" s="850">
        <v>302.04000091552734</v>
      </c>
    </row>
    <row r="243" spans="1:11" ht="14.4" customHeight="1" x14ac:dyDescent="0.3">
      <c r="A243" s="831" t="s">
        <v>585</v>
      </c>
      <c r="B243" s="832" t="s">
        <v>586</v>
      </c>
      <c r="C243" s="835" t="s">
        <v>607</v>
      </c>
      <c r="D243" s="863" t="s">
        <v>608</v>
      </c>
      <c r="E243" s="835" t="s">
        <v>3078</v>
      </c>
      <c r="F243" s="863" t="s">
        <v>3079</v>
      </c>
      <c r="G243" s="835" t="s">
        <v>3457</v>
      </c>
      <c r="H243" s="835" t="s">
        <v>3458</v>
      </c>
      <c r="I243" s="849">
        <v>5.9700000286102295</v>
      </c>
      <c r="J243" s="849">
        <v>48</v>
      </c>
      <c r="K243" s="850">
        <v>286.55999755859375</v>
      </c>
    </row>
    <row r="244" spans="1:11" ht="14.4" customHeight="1" x14ac:dyDescent="0.3">
      <c r="A244" s="831" t="s">
        <v>585</v>
      </c>
      <c r="B244" s="832" t="s">
        <v>586</v>
      </c>
      <c r="C244" s="835" t="s">
        <v>607</v>
      </c>
      <c r="D244" s="863" t="s">
        <v>608</v>
      </c>
      <c r="E244" s="835" t="s">
        <v>3078</v>
      </c>
      <c r="F244" s="863" t="s">
        <v>3079</v>
      </c>
      <c r="G244" s="835" t="s">
        <v>3459</v>
      </c>
      <c r="H244" s="835" t="s">
        <v>3460</v>
      </c>
      <c r="I244" s="849">
        <v>8.5799999237060547</v>
      </c>
      <c r="J244" s="849">
        <v>12</v>
      </c>
      <c r="K244" s="850">
        <v>102.95999908447266</v>
      </c>
    </row>
    <row r="245" spans="1:11" ht="14.4" customHeight="1" x14ac:dyDescent="0.3">
      <c r="A245" s="831" t="s">
        <v>585</v>
      </c>
      <c r="B245" s="832" t="s">
        <v>586</v>
      </c>
      <c r="C245" s="835" t="s">
        <v>607</v>
      </c>
      <c r="D245" s="863" t="s">
        <v>608</v>
      </c>
      <c r="E245" s="835" t="s">
        <v>3078</v>
      </c>
      <c r="F245" s="863" t="s">
        <v>3079</v>
      </c>
      <c r="G245" s="835" t="s">
        <v>3349</v>
      </c>
      <c r="H245" s="835" t="s">
        <v>3350</v>
      </c>
      <c r="I245" s="849">
        <v>18.889999389648438</v>
      </c>
      <c r="J245" s="849">
        <v>12</v>
      </c>
      <c r="K245" s="850">
        <v>226.64999389648438</v>
      </c>
    </row>
    <row r="246" spans="1:11" ht="14.4" customHeight="1" x14ac:dyDescent="0.3">
      <c r="A246" s="831" t="s">
        <v>585</v>
      </c>
      <c r="B246" s="832" t="s">
        <v>586</v>
      </c>
      <c r="C246" s="835" t="s">
        <v>607</v>
      </c>
      <c r="D246" s="863" t="s">
        <v>608</v>
      </c>
      <c r="E246" s="835" t="s">
        <v>3078</v>
      </c>
      <c r="F246" s="863" t="s">
        <v>3079</v>
      </c>
      <c r="G246" s="835" t="s">
        <v>3461</v>
      </c>
      <c r="H246" s="835" t="s">
        <v>3462</v>
      </c>
      <c r="I246" s="849">
        <v>1.6399999856948853</v>
      </c>
      <c r="J246" s="849">
        <v>100</v>
      </c>
      <c r="K246" s="850">
        <v>163.88999938964844</v>
      </c>
    </row>
    <row r="247" spans="1:11" ht="14.4" customHeight="1" x14ac:dyDescent="0.3">
      <c r="A247" s="831" t="s">
        <v>585</v>
      </c>
      <c r="B247" s="832" t="s">
        <v>586</v>
      </c>
      <c r="C247" s="835" t="s">
        <v>607</v>
      </c>
      <c r="D247" s="863" t="s">
        <v>608</v>
      </c>
      <c r="E247" s="835" t="s">
        <v>3078</v>
      </c>
      <c r="F247" s="863" t="s">
        <v>3079</v>
      </c>
      <c r="G247" s="835" t="s">
        <v>3463</v>
      </c>
      <c r="H247" s="835" t="s">
        <v>3464</v>
      </c>
      <c r="I247" s="849">
        <v>25.559999465942383</v>
      </c>
      <c r="J247" s="849">
        <v>48</v>
      </c>
      <c r="K247" s="850">
        <v>1226.780029296875</v>
      </c>
    </row>
    <row r="248" spans="1:11" ht="14.4" customHeight="1" x14ac:dyDescent="0.3">
      <c r="A248" s="831" t="s">
        <v>585</v>
      </c>
      <c r="B248" s="832" t="s">
        <v>586</v>
      </c>
      <c r="C248" s="835" t="s">
        <v>607</v>
      </c>
      <c r="D248" s="863" t="s">
        <v>608</v>
      </c>
      <c r="E248" s="835" t="s">
        <v>3078</v>
      </c>
      <c r="F248" s="863" t="s">
        <v>3079</v>
      </c>
      <c r="G248" s="835" t="s">
        <v>3465</v>
      </c>
      <c r="H248" s="835" t="s">
        <v>3466</v>
      </c>
      <c r="I248" s="849">
        <v>15.758000183105469</v>
      </c>
      <c r="J248" s="849">
        <v>500</v>
      </c>
      <c r="K248" s="850">
        <v>7876.949951171875</v>
      </c>
    </row>
    <row r="249" spans="1:11" ht="14.4" customHeight="1" x14ac:dyDescent="0.3">
      <c r="A249" s="831" t="s">
        <v>585</v>
      </c>
      <c r="B249" s="832" t="s">
        <v>586</v>
      </c>
      <c r="C249" s="835" t="s">
        <v>607</v>
      </c>
      <c r="D249" s="863" t="s">
        <v>608</v>
      </c>
      <c r="E249" s="835" t="s">
        <v>3078</v>
      </c>
      <c r="F249" s="863" t="s">
        <v>3079</v>
      </c>
      <c r="G249" s="835" t="s">
        <v>3161</v>
      </c>
      <c r="H249" s="835" t="s">
        <v>3162</v>
      </c>
      <c r="I249" s="849">
        <v>2.5</v>
      </c>
      <c r="J249" s="849">
        <v>60</v>
      </c>
      <c r="K249" s="850">
        <v>150</v>
      </c>
    </row>
    <row r="250" spans="1:11" ht="14.4" customHeight="1" x14ac:dyDescent="0.3">
      <c r="A250" s="831" t="s">
        <v>585</v>
      </c>
      <c r="B250" s="832" t="s">
        <v>586</v>
      </c>
      <c r="C250" s="835" t="s">
        <v>607</v>
      </c>
      <c r="D250" s="863" t="s">
        <v>608</v>
      </c>
      <c r="E250" s="835" t="s">
        <v>3078</v>
      </c>
      <c r="F250" s="863" t="s">
        <v>3079</v>
      </c>
      <c r="G250" s="835" t="s">
        <v>3467</v>
      </c>
      <c r="H250" s="835" t="s">
        <v>3468</v>
      </c>
      <c r="I250" s="849">
        <v>3.9700000286102295</v>
      </c>
      <c r="J250" s="849">
        <v>40</v>
      </c>
      <c r="K250" s="850">
        <v>158.80000305175781</v>
      </c>
    </row>
    <row r="251" spans="1:11" ht="14.4" customHeight="1" x14ac:dyDescent="0.3">
      <c r="A251" s="831" t="s">
        <v>585</v>
      </c>
      <c r="B251" s="832" t="s">
        <v>586</v>
      </c>
      <c r="C251" s="835" t="s">
        <v>607</v>
      </c>
      <c r="D251" s="863" t="s">
        <v>608</v>
      </c>
      <c r="E251" s="835" t="s">
        <v>3078</v>
      </c>
      <c r="F251" s="863" t="s">
        <v>3079</v>
      </c>
      <c r="G251" s="835" t="s">
        <v>3163</v>
      </c>
      <c r="H251" s="835" t="s">
        <v>3164</v>
      </c>
      <c r="I251" s="849">
        <v>4.4899997711181641</v>
      </c>
      <c r="J251" s="849">
        <v>20</v>
      </c>
      <c r="K251" s="850">
        <v>89.800003051757813</v>
      </c>
    </row>
    <row r="252" spans="1:11" ht="14.4" customHeight="1" x14ac:dyDescent="0.3">
      <c r="A252" s="831" t="s">
        <v>585</v>
      </c>
      <c r="B252" s="832" t="s">
        <v>586</v>
      </c>
      <c r="C252" s="835" t="s">
        <v>607</v>
      </c>
      <c r="D252" s="863" t="s">
        <v>608</v>
      </c>
      <c r="E252" s="835" t="s">
        <v>3078</v>
      </c>
      <c r="F252" s="863" t="s">
        <v>3079</v>
      </c>
      <c r="G252" s="835" t="s">
        <v>3173</v>
      </c>
      <c r="H252" s="835" t="s">
        <v>3174</v>
      </c>
      <c r="I252" s="849">
        <v>1490.4000244140625</v>
      </c>
      <c r="J252" s="849">
        <v>3</v>
      </c>
      <c r="K252" s="850">
        <v>4471.2000732421875</v>
      </c>
    </row>
    <row r="253" spans="1:11" ht="14.4" customHeight="1" x14ac:dyDescent="0.3">
      <c r="A253" s="831" t="s">
        <v>585</v>
      </c>
      <c r="B253" s="832" t="s">
        <v>586</v>
      </c>
      <c r="C253" s="835" t="s">
        <v>607</v>
      </c>
      <c r="D253" s="863" t="s">
        <v>608</v>
      </c>
      <c r="E253" s="835" t="s">
        <v>3078</v>
      </c>
      <c r="F253" s="863" t="s">
        <v>3079</v>
      </c>
      <c r="G253" s="835" t="s">
        <v>3175</v>
      </c>
      <c r="H253" s="835" t="s">
        <v>3176</v>
      </c>
      <c r="I253" s="849">
        <v>67.319999694824219</v>
      </c>
      <c r="J253" s="849">
        <v>35</v>
      </c>
      <c r="K253" s="850">
        <v>2356.239990234375</v>
      </c>
    </row>
    <row r="254" spans="1:11" ht="14.4" customHeight="1" x14ac:dyDescent="0.3">
      <c r="A254" s="831" t="s">
        <v>585</v>
      </c>
      <c r="B254" s="832" t="s">
        <v>586</v>
      </c>
      <c r="C254" s="835" t="s">
        <v>607</v>
      </c>
      <c r="D254" s="863" t="s">
        <v>608</v>
      </c>
      <c r="E254" s="835" t="s">
        <v>3078</v>
      </c>
      <c r="F254" s="863" t="s">
        <v>3079</v>
      </c>
      <c r="G254" s="835" t="s">
        <v>3177</v>
      </c>
      <c r="H254" s="835" t="s">
        <v>3178</v>
      </c>
      <c r="I254" s="849">
        <v>0.5</v>
      </c>
      <c r="J254" s="849">
        <v>900</v>
      </c>
      <c r="K254" s="850">
        <v>450</v>
      </c>
    </row>
    <row r="255" spans="1:11" ht="14.4" customHeight="1" x14ac:dyDescent="0.3">
      <c r="A255" s="831" t="s">
        <v>585</v>
      </c>
      <c r="B255" s="832" t="s">
        <v>586</v>
      </c>
      <c r="C255" s="835" t="s">
        <v>607</v>
      </c>
      <c r="D255" s="863" t="s">
        <v>608</v>
      </c>
      <c r="E255" s="835" t="s">
        <v>3078</v>
      </c>
      <c r="F255" s="863" t="s">
        <v>3079</v>
      </c>
      <c r="G255" s="835" t="s">
        <v>3179</v>
      </c>
      <c r="H255" s="835" t="s">
        <v>3180</v>
      </c>
      <c r="I255" s="849">
        <v>0.67000001668930054</v>
      </c>
      <c r="J255" s="849">
        <v>3500</v>
      </c>
      <c r="K255" s="850">
        <v>2345</v>
      </c>
    </row>
    <row r="256" spans="1:11" ht="14.4" customHeight="1" x14ac:dyDescent="0.3">
      <c r="A256" s="831" t="s">
        <v>585</v>
      </c>
      <c r="B256" s="832" t="s">
        <v>586</v>
      </c>
      <c r="C256" s="835" t="s">
        <v>607</v>
      </c>
      <c r="D256" s="863" t="s">
        <v>608</v>
      </c>
      <c r="E256" s="835" t="s">
        <v>3078</v>
      </c>
      <c r="F256" s="863" t="s">
        <v>3079</v>
      </c>
      <c r="G256" s="835" t="s">
        <v>3469</v>
      </c>
      <c r="H256" s="835" t="s">
        <v>3470</v>
      </c>
      <c r="I256" s="849">
        <v>1.1699999570846558</v>
      </c>
      <c r="J256" s="849">
        <v>3000</v>
      </c>
      <c r="K256" s="850">
        <v>3519</v>
      </c>
    </row>
    <row r="257" spans="1:11" ht="14.4" customHeight="1" x14ac:dyDescent="0.3">
      <c r="A257" s="831" t="s">
        <v>585</v>
      </c>
      <c r="B257" s="832" t="s">
        <v>586</v>
      </c>
      <c r="C257" s="835" t="s">
        <v>607</v>
      </c>
      <c r="D257" s="863" t="s">
        <v>608</v>
      </c>
      <c r="E257" s="835" t="s">
        <v>3078</v>
      </c>
      <c r="F257" s="863" t="s">
        <v>3079</v>
      </c>
      <c r="G257" s="835" t="s">
        <v>3471</v>
      </c>
      <c r="H257" s="835" t="s">
        <v>3472</v>
      </c>
      <c r="I257" s="849">
        <v>3.9440000534057615</v>
      </c>
      <c r="J257" s="849">
        <v>1250</v>
      </c>
      <c r="K257" s="850">
        <v>4934.2000732421875</v>
      </c>
    </row>
    <row r="258" spans="1:11" ht="14.4" customHeight="1" x14ac:dyDescent="0.3">
      <c r="A258" s="831" t="s">
        <v>585</v>
      </c>
      <c r="B258" s="832" t="s">
        <v>586</v>
      </c>
      <c r="C258" s="835" t="s">
        <v>607</v>
      </c>
      <c r="D258" s="863" t="s">
        <v>608</v>
      </c>
      <c r="E258" s="835" t="s">
        <v>3078</v>
      </c>
      <c r="F258" s="863" t="s">
        <v>3079</v>
      </c>
      <c r="G258" s="835" t="s">
        <v>3473</v>
      </c>
      <c r="H258" s="835" t="s">
        <v>3474</v>
      </c>
      <c r="I258" s="849">
        <v>1.4199999570846558</v>
      </c>
      <c r="J258" s="849">
        <v>1200</v>
      </c>
      <c r="K258" s="850">
        <v>1706.8099975585938</v>
      </c>
    </row>
    <row r="259" spans="1:11" ht="14.4" customHeight="1" x14ac:dyDescent="0.3">
      <c r="A259" s="831" t="s">
        <v>585</v>
      </c>
      <c r="B259" s="832" t="s">
        <v>586</v>
      </c>
      <c r="C259" s="835" t="s">
        <v>607</v>
      </c>
      <c r="D259" s="863" t="s">
        <v>608</v>
      </c>
      <c r="E259" s="835" t="s">
        <v>3078</v>
      </c>
      <c r="F259" s="863" t="s">
        <v>3079</v>
      </c>
      <c r="G259" s="835" t="s">
        <v>3473</v>
      </c>
      <c r="H259" s="835" t="s">
        <v>3475</v>
      </c>
      <c r="I259" s="849">
        <v>1.4199999570846558</v>
      </c>
      <c r="J259" s="849">
        <v>1600</v>
      </c>
      <c r="K259" s="850">
        <v>2272</v>
      </c>
    </row>
    <row r="260" spans="1:11" ht="14.4" customHeight="1" x14ac:dyDescent="0.3">
      <c r="A260" s="831" t="s">
        <v>585</v>
      </c>
      <c r="B260" s="832" t="s">
        <v>586</v>
      </c>
      <c r="C260" s="835" t="s">
        <v>607</v>
      </c>
      <c r="D260" s="863" t="s">
        <v>608</v>
      </c>
      <c r="E260" s="835" t="s">
        <v>3078</v>
      </c>
      <c r="F260" s="863" t="s">
        <v>3079</v>
      </c>
      <c r="G260" s="835" t="s">
        <v>3476</v>
      </c>
      <c r="H260" s="835" t="s">
        <v>3477</v>
      </c>
      <c r="I260" s="849">
        <v>1.2100000381469727</v>
      </c>
      <c r="J260" s="849">
        <v>1000</v>
      </c>
      <c r="K260" s="850">
        <v>1210</v>
      </c>
    </row>
    <row r="261" spans="1:11" ht="14.4" customHeight="1" x14ac:dyDescent="0.3">
      <c r="A261" s="831" t="s">
        <v>585</v>
      </c>
      <c r="B261" s="832" t="s">
        <v>586</v>
      </c>
      <c r="C261" s="835" t="s">
        <v>607</v>
      </c>
      <c r="D261" s="863" t="s">
        <v>608</v>
      </c>
      <c r="E261" s="835" t="s">
        <v>3078</v>
      </c>
      <c r="F261" s="863" t="s">
        <v>3079</v>
      </c>
      <c r="G261" s="835" t="s">
        <v>3181</v>
      </c>
      <c r="H261" s="835" t="s">
        <v>3182</v>
      </c>
      <c r="I261" s="849">
        <v>27.871999740600586</v>
      </c>
      <c r="J261" s="849">
        <v>10</v>
      </c>
      <c r="K261" s="850">
        <v>278.75</v>
      </c>
    </row>
    <row r="262" spans="1:11" ht="14.4" customHeight="1" x14ac:dyDescent="0.3">
      <c r="A262" s="831" t="s">
        <v>585</v>
      </c>
      <c r="B262" s="832" t="s">
        <v>586</v>
      </c>
      <c r="C262" s="835" t="s">
        <v>607</v>
      </c>
      <c r="D262" s="863" t="s">
        <v>608</v>
      </c>
      <c r="E262" s="835" t="s">
        <v>3078</v>
      </c>
      <c r="F262" s="863" t="s">
        <v>3079</v>
      </c>
      <c r="G262" s="835" t="s">
        <v>3183</v>
      </c>
      <c r="H262" s="835" t="s">
        <v>3184</v>
      </c>
      <c r="I262" s="849">
        <v>28.733999633789061</v>
      </c>
      <c r="J262" s="849">
        <v>168</v>
      </c>
      <c r="K262" s="850">
        <v>4827.360107421875</v>
      </c>
    </row>
    <row r="263" spans="1:11" ht="14.4" customHeight="1" x14ac:dyDescent="0.3">
      <c r="A263" s="831" t="s">
        <v>585</v>
      </c>
      <c r="B263" s="832" t="s">
        <v>586</v>
      </c>
      <c r="C263" s="835" t="s">
        <v>607</v>
      </c>
      <c r="D263" s="863" t="s">
        <v>608</v>
      </c>
      <c r="E263" s="835" t="s">
        <v>3185</v>
      </c>
      <c r="F263" s="863" t="s">
        <v>3186</v>
      </c>
      <c r="G263" s="835" t="s">
        <v>3187</v>
      </c>
      <c r="H263" s="835" t="s">
        <v>3188</v>
      </c>
      <c r="I263" s="849">
        <v>47.189998626708984</v>
      </c>
      <c r="J263" s="849">
        <v>260</v>
      </c>
      <c r="K263" s="850">
        <v>12269.399658203125</v>
      </c>
    </row>
    <row r="264" spans="1:11" ht="14.4" customHeight="1" x14ac:dyDescent="0.3">
      <c r="A264" s="831" t="s">
        <v>585</v>
      </c>
      <c r="B264" s="832" t="s">
        <v>586</v>
      </c>
      <c r="C264" s="835" t="s">
        <v>607</v>
      </c>
      <c r="D264" s="863" t="s">
        <v>608</v>
      </c>
      <c r="E264" s="835" t="s">
        <v>3185</v>
      </c>
      <c r="F264" s="863" t="s">
        <v>3186</v>
      </c>
      <c r="G264" s="835" t="s">
        <v>3478</v>
      </c>
      <c r="H264" s="835" t="s">
        <v>3479</v>
      </c>
      <c r="I264" s="849">
        <v>13.80833371480306</v>
      </c>
      <c r="J264" s="849">
        <v>350</v>
      </c>
      <c r="K264" s="850">
        <v>4831.9599609375</v>
      </c>
    </row>
    <row r="265" spans="1:11" ht="14.4" customHeight="1" x14ac:dyDescent="0.3">
      <c r="A265" s="831" t="s">
        <v>585</v>
      </c>
      <c r="B265" s="832" t="s">
        <v>586</v>
      </c>
      <c r="C265" s="835" t="s">
        <v>607</v>
      </c>
      <c r="D265" s="863" t="s">
        <v>608</v>
      </c>
      <c r="E265" s="835" t="s">
        <v>3185</v>
      </c>
      <c r="F265" s="863" t="s">
        <v>3186</v>
      </c>
      <c r="G265" s="835" t="s">
        <v>3480</v>
      </c>
      <c r="H265" s="835" t="s">
        <v>3481</v>
      </c>
      <c r="I265" s="849">
        <v>2.9066667556762695</v>
      </c>
      <c r="J265" s="849">
        <v>500</v>
      </c>
      <c r="K265" s="850">
        <v>1453</v>
      </c>
    </row>
    <row r="266" spans="1:11" ht="14.4" customHeight="1" x14ac:dyDescent="0.3">
      <c r="A266" s="831" t="s">
        <v>585</v>
      </c>
      <c r="B266" s="832" t="s">
        <v>586</v>
      </c>
      <c r="C266" s="835" t="s">
        <v>607</v>
      </c>
      <c r="D266" s="863" t="s">
        <v>608</v>
      </c>
      <c r="E266" s="835" t="s">
        <v>3185</v>
      </c>
      <c r="F266" s="863" t="s">
        <v>3186</v>
      </c>
      <c r="G266" s="835" t="s">
        <v>3482</v>
      </c>
      <c r="H266" s="835" t="s">
        <v>3483</v>
      </c>
      <c r="I266" s="849">
        <v>2.9016667604446411</v>
      </c>
      <c r="J266" s="849">
        <v>1548</v>
      </c>
      <c r="K266" s="850">
        <v>4493.8299865722656</v>
      </c>
    </row>
    <row r="267" spans="1:11" ht="14.4" customHeight="1" x14ac:dyDescent="0.3">
      <c r="A267" s="831" t="s">
        <v>585</v>
      </c>
      <c r="B267" s="832" t="s">
        <v>586</v>
      </c>
      <c r="C267" s="835" t="s">
        <v>607</v>
      </c>
      <c r="D267" s="863" t="s">
        <v>608</v>
      </c>
      <c r="E267" s="835" t="s">
        <v>3185</v>
      </c>
      <c r="F267" s="863" t="s">
        <v>3186</v>
      </c>
      <c r="G267" s="835" t="s">
        <v>3484</v>
      </c>
      <c r="H267" s="835" t="s">
        <v>3485</v>
      </c>
      <c r="I267" s="849">
        <v>2.9080000877380372</v>
      </c>
      <c r="J267" s="849">
        <v>600</v>
      </c>
      <c r="K267" s="850">
        <v>1745</v>
      </c>
    </row>
    <row r="268" spans="1:11" ht="14.4" customHeight="1" x14ac:dyDescent="0.3">
      <c r="A268" s="831" t="s">
        <v>585</v>
      </c>
      <c r="B268" s="832" t="s">
        <v>586</v>
      </c>
      <c r="C268" s="835" t="s">
        <v>607</v>
      </c>
      <c r="D268" s="863" t="s">
        <v>608</v>
      </c>
      <c r="E268" s="835" t="s">
        <v>3185</v>
      </c>
      <c r="F268" s="863" t="s">
        <v>3186</v>
      </c>
      <c r="G268" s="835" t="s">
        <v>3486</v>
      </c>
      <c r="H268" s="835" t="s">
        <v>3487</v>
      </c>
      <c r="I268" s="849">
        <v>291.8900146484375</v>
      </c>
      <c r="J268" s="849">
        <v>25</v>
      </c>
      <c r="K268" s="850">
        <v>7297.2099609375</v>
      </c>
    </row>
    <row r="269" spans="1:11" ht="14.4" customHeight="1" x14ac:dyDescent="0.3">
      <c r="A269" s="831" t="s">
        <v>585</v>
      </c>
      <c r="B269" s="832" t="s">
        <v>586</v>
      </c>
      <c r="C269" s="835" t="s">
        <v>607</v>
      </c>
      <c r="D269" s="863" t="s">
        <v>608</v>
      </c>
      <c r="E269" s="835" t="s">
        <v>3185</v>
      </c>
      <c r="F269" s="863" t="s">
        <v>3186</v>
      </c>
      <c r="G269" s="835" t="s">
        <v>3191</v>
      </c>
      <c r="H269" s="835" t="s">
        <v>3192</v>
      </c>
      <c r="I269" s="849">
        <v>2.9033334255218506</v>
      </c>
      <c r="J269" s="849">
        <v>300</v>
      </c>
      <c r="K269" s="850">
        <v>871</v>
      </c>
    </row>
    <row r="270" spans="1:11" ht="14.4" customHeight="1" x14ac:dyDescent="0.3">
      <c r="A270" s="831" t="s">
        <v>585</v>
      </c>
      <c r="B270" s="832" t="s">
        <v>586</v>
      </c>
      <c r="C270" s="835" t="s">
        <v>607</v>
      </c>
      <c r="D270" s="863" t="s">
        <v>608</v>
      </c>
      <c r="E270" s="835" t="s">
        <v>3185</v>
      </c>
      <c r="F270" s="863" t="s">
        <v>3186</v>
      </c>
      <c r="G270" s="835" t="s">
        <v>3488</v>
      </c>
      <c r="H270" s="835" t="s">
        <v>3489</v>
      </c>
      <c r="I270" s="849">
        <v>158.78999328613281</v>
      </c>
      <c r="J270" s="849">
        <v>8</v>
      </c>
      <c r="K270" s="850">
        <v>1270.3099670410156</v>
      </c>
    </row>
    <row r="271" spans="1:11" ht="14.4" customHeight="1" x14ac:dyDescent="0.3">
      <c r="A271" s="831" t="s">
        <v>585</v>
      </c>
      <c r="B271" s="832" t="s">
        <v>586</v>
      </c>
      <c r="C271" s="835" t="s">
        <v>607</v>
      </c>
      <c r="D271" s="863" t="s">
        <v>608</v>
      </c>
      <c r="E271" s="835" t="s">
        <v>3185</v>
      </c>
      <c r="F271" s="863" t="s">
        <v>3186</v>
      </c>
      <c r="G271" s="835" t="s">
        <v>3195</v>
      </c>
      <c r="H271" s="835" t="s">
        <v>3196</v>
      </c>
      <c r="I271" s="849">
        <v>9.9999997764825821E-3</v>
      </c>
      <c r="J271" s="849">
        <v>1700</v>
      </c>
      <c r="K271" s="850">
        <v>17</v>
      </c>
    </row>
    <row r="272" spans="1:11" ht="14.4" customHeight="1" x14ac:dyDescent="0.3">
      <c r="A272" s="831" t="s">
        <v>585</v>
      </c>
      <c r="B272" s="832" t="s">
        <v>586</v>
      </c>
      <c r="C272" s="835" t="s">
        <v>607</v>
      </c>
      <c r="D272" s="863" t="s">
        <v>608</v>
      </c>
      <c r="E272" s="835" t="s">
        <v>3185</v>
      </c>
      <c r="F272" s="863" t="s">
        <v>3186</v>
      </c>
      <c r="G272" s="835" t="s">
        <v>3490</v>
      </c>
      <c r="H272" s="835" t="s">
        <v>3491</v>
      </c>
      <c r="I272" s="849">
        <v>1815</v>
      </c>
      <c r="J272" s="849">
        <v>5</v>
      </c>
      <c r="K272" s="850">
        <v>9075</v>
      </c>
    </row>
    <row r="273" spans="1:11" ht="14.4" customHeight="1" x14ac:dyDescent="0.3">
      <c r="A273" s="831" t="s">
        <v>585</v>
      </c>
      <c r="B273" s="832" t="s">
        <v>586</v>
      </c>
      <c r="C273" s="835" t="s">
        <v>607</v>
      </c>
      <c r="D273" s="863" t="s">
        <v>608</v>
      </c>
      <c r="E273" s="835" t="s">
        <v>3185</v>
      </c>
      <c r="F273" s="863" t="s">
        <v>3186</v>
      </c>
      <c r="G273" s="835" t="s">
        <v>3492</v>
      </c>
      <c r="H273" s="835" t="s">
        <v>3493</v>
      </c>
      <c r="I273" s="849">
        <v>601.3699951171875</v>
      </c>
      <c r="J273" s="849">
        <v>8</v>
      </c>
      <c r="K273" s="850">
        <v>4810.9599609375</v>
      </c>
    </row>
    <row r="274" spans="1:11" ht="14.4" customHeight="1" x14ac:dyDescent="0.3">
      <c r="A274" s="831" t="s">
        <v>585</v>
      </c>
      <c r="B274" s="832" t="s">
        <v>586</v>
      </c>
      <c r="C274" s="835" t="s">
        <v>607</v>
      </c>
      <c r="D274" s="863" t="s">
        <v>608</v>
      </c>
      <c r="E274" s="835" t="s">
        <v>3185</v>
      </c>
      <c r="F274" s="863" t="s">
        <v>3186</v>
      </c>
      <c r="G274" s="835" t="s">
        <v>3494</v>
      </c>
      <c r="H274" s="835" t="s">
        <v>3495</v>
      </c>
      <c r="I274" s="849">
        <v>2.78166663646698</v>
      </c>
      <c r="J274" s="849">
        <v>3300</v>
      </c>
      <c r="K274" s="850">
        <v>9179.9999542236328</v>
      </c>
    </row>
    <row r="275" spans="1:11" ht="14.4" customHeight="1" x14ac:dyDescent="0.3">
      <c r="A275" s="831" t="s">
        <v>585</v>
      </c>
      <c r="B275" s="832" t="s">
        <v>586</v>
      </c>
      <c r="C275" s="835" t="s">
        <v>607</v>
      </c>
      <c r="D275" s="863" t="s">
        <v>608</v>
      </c>
      <c r="E275" s="835" t="s">
        <v>3185</v>
      </c>
      <c r="F275" s="863" t="s">
        <v>3186</v>
      </c>
      <c r="G275" s="835" t="s">
        <v>3199</v>
      </c>
      <c r="H275" s="835" t="s">
        <v>3200</v>
      </c>
      <c r="I275" s="849">
        <v>21.226666132609051</v>
      </c>
      <c r="J275" s="849">
        <v>250</v>
      </c>
      <c r="K275" s="850">
        <v>5306.72021484375</v>
      </c>
    </row>
    <row r="276" spans="1:11" ht="14.4" customHeight="1" x14ac:dyDescent="0.3">
      <c r="A276" s="831" t="s">
        <v>585</v>
      </c>
      <c r="B276" s="832" t="s">
        <v>586</v>
      </c>
      <c r="C276" s="835" t="s">
        <v>607</v>
      </c>
      <c r="D276" s="863" t="s">
        <v>608</v>
      </c>
      <c r="E276" s="835" t="s">
        <v>3185</v>
      </c>
      <c r="F276" s="863" t="s">
        <v>3186</v>
      </c>
      <c r="G276" s="835" t="s">
        <v>3496</v>
      </c>
      <c r="H276" s="835" t="s">
        <v>3497</v>
      </c>
      <c r="I276" s="849">
        <v>45.5</v>
      </c>
      <c r="J276" s="849">
        <v>400</v>
      </c>
      <c r="K276" s="850">
        <v>18198.399658203125</v>
      </c>
    </row>
    <row r="277" spans="1:11" ht="14.4" customHeight="1" x14ac:dyDescent="0.3">
      <c r="A277" s="831" t="s">
        <v>585</v>
      </c>
      <c r="B277" s="832" t="s">
        <v>586</v>
      </c>
      <c r="C277" s="835" t="s">
        <v>607</v>
      </c>
      <c r="D277" s="863" t="s">
        <v>608</v>
      </c>
      <c r="E277" s="835" t="s">
        <v>3185</v>
      </c>
      <c r="F277" s="863" t="s">
        <v>3186</v>
      </c>
      <c r="G277" s="835" t="s">
        <v>3201</v>
      </c>
      <c r="H277" s="835" t="s">
        <v>3202</v>
      </c>
      <c r="I277" s="849">
        <v>11.142000198364258</v>
      </c>
      <c r="J277" s="849">
        <v>1320</v>
      </c>
      <c r="K277" s="850">
        <v>14707</v>
      </c>
    </row>
    <row r="278" spans="1:11" ht="14.4" customHeight="1" x14ac:dyDescent="0.3">
      <c r="A278" s="831" t="s">
        <v>585</v>
      </c>
      <c r="B278" s="832" t="s">
        <v>586</v>
      </c>
      <c r="C278" s="835" t="s">
        <v>607</v>
      </c>
      <c r="D278" s="863" t="s">
        <v>608</v>
      </c>
      <c r="E278" s="835" t="s">
        <v>3185</v>
      </c>
      <c r="F278" s="863" t="s">
        <v>3186</v>
      </c>
      <c r="G278" s="835" t="s">
        <v>3498</v>
      </c>
      <c r="H278" s="835" t="s">
        <v>3499</v>
      </c>
      <c r="I278" s="849">
        <v>25.989999771118164</v>
      </c>
      <c r="J278" s="849">
        <v>50</v>
      </c>
      <c r="K278" s="850">
        <v>1299.5</v>
      </c>
    </row>
    <row r="279" spans="1:11" ht="14.4" customHeight="1" x14ac:dyDescent="0.3">
      <c r="A279" s="831" t="s">
        <v>585</v>
      </c>
      <c r="B279" s="832" t="s">
        <v>586</v>
      </c>
      <c r="C279" s="835" t="s">
        <v>607</v>
      </c>
      <c r="D279" s="863" t="s">
        <v>608</v>
      </c>
      <c r="E279" s="835" t="s">
        <v>3185</v>
      </c>
      <c r="F279" s="863" t="s">
        <v>3186</v>
      </c>
      <c r="G279" s="835" t="s">
        <v>3500</v>
      </c>
      <c r="H279" s="835" t="s">
        <v>3501</v>
      </c>
      <c r="I279" s="849">
        <v>40.869998931884766</v>
      </c>
      <c r="J279" s="849">
        <v>60</v>
      </c>
      <c r="K279" s="850">
        <v>2452.1600341796875</v>
      </c>
    </row>
    <row r="280" spans="1:11" ht="14.4" customHeight="1" x14ac:dyDescent="0.3">
      <c r="A280" s="831" t="s">
        <v>585</v>
      </c>
      <c r="B280" s="832" t="s">
        <v>586</v>
      </c>
      <c r="C280" s="835" t="s">
        <v>607</v>
      </c>
      <c r="D280" s="863" t="s">
        <v>608</v>
      </c>
      <c r="E280" s="835" t="s">
        <v>3185</v>
      </c>
      <c r="F280" s="863" t="s">
        <v>3186</v>
      </c>
      <c r="G280" s="835" t="s">
        <v>3502</v>
      </c>
      <c r="H280" s="835" t="s">
        <v>3503</v>
      </c>
      <c r="I280" s="849">
        <v>263.77999877929688</v>
      </c>
      <c r="J280" s="849">
        <v>12</v>
      </c>
      <c r="K280" s="850">
        <v>3165.3599853515625</v>
      </c>
    </row>
    <row r="281" spans="1:11" ht="14.4" customHeight="1" x14ac:dyDescent="0.3">
      <c r="A281" s="831" t="s">
        <v>585</v>
      </c>
      <c r="B281" s="832" t="s">
        <v>586</v>
      </c>
      <c r="C281" s="835" t="s">
        <v>607</v>
      </c>
      <c r="D281" s="863" t="s">
        <v>608</v>
      </c>
      <c r="E281" s="835" t="s">
        <v>3185</v>
      </c>
      <c r="F281" s="863" t="s">
        <v>3186</v>
      </c>
      <c r="G281" s="835" t="s">
        <v>3504</v>
      </c>
      <c r="H281" s="835" t="s">
        <v>3505</v>
      </c>
      <c r="I281" s="849">
        <v>14.659999847412109</v>
      </c>
      <c r="J281" s="849">
        <v>40</v>
      </c>
      <c r="K281" s="850">
        <v>586.4000244140625</v>
      </c>
    </row>
    <row r="282" spans="1:11" ht="14.4" customHeight="1" x14ac:dyDescent="0.3">
      <c r="A282" s="831" t="s">
        <v>585</v>
      </c>
      <c r="B282" s="832" t="s">
        <v>586</v>
      </c>
      <c r="C282" s="835" t="s">
        <v>607</v>
      </c>
      <c r="D282" s="863" t="s">
        <v>608</v>
      </c>
      <c r="E282" s="835" t="s">
        <v>3185</v>
      </c>
      <c r="F282" s="863" t="s">
        <v>3186</v>
      </c>
      <c r="G282" s="835" t="s">
        <v>3205</v>
      </c>
      <c r="H282" s="835" t="s">
        <v>3206</v>
      </c>
      <c r="I282" s="849">
        <v>6.1500000953674316</v>
      </c>
      <c r="J282" s="849">
        <v>2400</v>
      </c>
      <c r="K282" s="850">
        <v>14760</v>
      </c>
    </row>
    <row r="283" spans="1:11" ht="14.4" customHeight="1" x14ac:dyDescent="0.3">
      <c r="A283" s="831" t="s">
        <v>585</v>
      </c>
      <c r="B283" s="832" t="s">
        <v>586</v>
      </c>
      <c r="C283" s="835" t="s">
        <v>607</v>
      </c>
      <c r="D283" s="863" t="s">
        <v>608</v>
      </c>
      <c r="E283" s="835" t="s">
        <v>3185</v>
      </c>
      <c r="F283" s="863" t="s">
        <v>3186</v>
      </c>
      <c r="G283" s="835" t="s">
        <v>3506</v>
      </c>
      <c r="H283" s="835" t="s">
        <v>3507</v>
      </c>
      <c r="I283" s="849">
        <v>3.4580000400543214</v>
      </c>
      <c r="J283" s="849">
        <v>1020</v>
      </c>
      <c r="K283" s="850">
        <v>3526.1999969482422</v>
      </c>
    </row>
    <row r="284" spans="1:11" ht="14.4" customHeight="1" x14ac:dyDescent="0.3">
      <c r="A284" s="831" t="s">
        <v>585</v>
      </c>
      <c r="B284" s="832" t="s">
        <v>586</v>
      </c>
      <c r="C284" s="835" t="s">
        <v>607</v>
      </c>
      <c r="D284" s="863" t="s">
        <v>608</v>
      </c>
      <c r="E284" s="835" t="s">
        <v>3185</v>
      </c>
      <c r="F284" s="863" t="s">
        <v>3186</v>
      </c>
      <c r="G284" s="835" t="s">
        <v>3207</v>
      </c>
      <c r="H284" s="835" t="s">
        <v>3208</v>
      </c>
      <c r="I284" s="849">
        <v>5.4499998092651367</v>
      </c>
      <c r="J284" s="849">
        <v>800</v>
      </c>
      <c r="K284" s="850">
        <v>4360</v>
      </c>
    </row>
    <row r="285" spans="1:11" ht="14.4" customHeight="1" x14ac:dyDescent="0.3">
      <c r="A285" s="831" t="s">
        <v>585</v>
      </c>
      <c r="B285" s="832" t="s">
        <v>586</v>
      </c>
      <c r="C285" s="835" t="s">
        <v>607</v>
      </c>
      <c r="D285" s="863" t="s">
        <v>608</v>
      </c>
      <c r="E285" s="835" t="s">
        <v>3185</v>
      </c>
      <c r="F285" s="863" t="s">
        <v>3186</v>
      </c>
      <c r="G285" s="835" t="s">
        <v>3508</v>
      </c>
      <c r="H285" s="835" t="s">
        <v>3509</v>
      </c>
      <c r="I285" s="849">
        <v>3.3900001049041748</v>
      </c>
      <c r="J285" s="849">
        <v>400</v>
      </c>
      <c r="K285" s="850">
        <v>1356</v>
      </c>
    </row>
    <row r="286" spans="1:11" ht="14.4" customHeight="1" x14ac:dyDescent="0.3">
      <c r="A286" s="831" t="s">
        <v>585</v>
      </c>
      <c r="B286" s="832" t="s">
        <v>586</v>
      </c>
      <c r="C286" s="835" t="s">
        <v>607</v>
      </c>
      <c r="D286" s="863" t="s">
        <v>608</v>
      </c>
      <c r="E286" s="835" t="s">
        <v>3185</v>
      </c>
      <c r="F286" s="863" t="s">
        <v>3186</v>
      </c>
      <c r="G286" s="835" t="s">
        <v>3510</v>
      </c>
      <c r="H286" s="835" t="s">
        <v>3511</v>
      </c>
      <c r="I286" s="849">
        <v>24.409999847412109</v>
      </c>
      <c r="J286" s="849">
        <v>200</v>
      </c>
      <c r="K286" s="850">
        <v>4881.16015625</v>
      </c>
    </row>
    <row r="287" spans="1:11" ht="14.4" customHeight="1" x14ac:dyDescent="0.3">
      <c r="A287" s="831" t="s">
        <v>585</v>
      </c>
      <c r="B287" s="832" t="s">
        <v>586</v>
      </c>
      <c r="C287" s="835" t="s">
        <v>607</v>
      </c>
      <c r="D287" s="863" t="s">
        <v>608</v>
      </c>
      <c r="E287" s="835" t="s">
        <v>3185</v>
      </c>
      <c r="F287" s="863" t="s">
        <v>3186</v>
      </c>
      <c r="G287" s="835" t="s">
        <v>3512</v>
      </c>
      <c r="H287" s="835" t="s">
        <v>3513</v>
      </c>
      <c r="I287" s="849">
        <v>32.900001525878906</v>
      </c>
      <c r="J287" s="849">
        <v>90</v>
      </c>
      <c r="K287" s="850">
        <v>2960.97998046875</v>
      </c>
    </row>
    <row r="288" spans="1:11" ht="14.4" customHeight="1" x14ac:dyDescent="0.3">
      <c r="A288" s="831" t="s">
        <v>585</v>
      </c>
      <c r="B288" s="832" t="s">
        <v>586</v>
      </c>
      <c r="C288" s="835" t="s">
        <v>607</v>
      </c>
      <c r="D288" s="863" t="s">
        <v>608</v>
      </c>
      <c r="E288" s="835" t="s">
        <v>3185</v>
      </c>
      <c r="F288" s="863" t="s">
        <v>3186</v>
      </c>
      <c r="G288" s="835" t="s">
        <v>3514</v>
      </c>
      <c r="H288" s="835" t="s">
        <v>3515</v>
      </c>
      <c r="I288" s="849">
        <v>2656.179931640625</v>
      </c>
      <c r="J288" s="849">
        <v>3</v>
      </c>
      <c r="K288" s="850">
        <v>7968.5400390625</v>
      </c>
    </row>
    <row r="289" spans="1:11" ht="14.4" customHeight="1" x14ac:dyDescent="0.3">
      <c r="A289" s="831" t="s">
        <v>585</v>
      </c>
      <c r="B289" s="832" t="s">
        <v>586</v>
      </c>
      <c r="C289" s="835" t="s">
        <v>607</v>
      </c>
      <c r="D289" s="863" t="s">
        <v>608</v>
      </c>
      <c r="E289" s="835" t="s">
        <v>3185</v>
      </c>
      <c r="F289" s="863" t="s">
        <v>3186</v>
      </c>
      <c r="G289" s="835" t="s">
        <v>3516</v>
      </c>
      <c r="H289" s="835" t="s">
        <v>3517</v>
      </c>
      <c r="I289" s="849">
        <v>110.54000091552734</v>
      </c>
      <c r="J289" s="849">
        <v>25</v>
      </c>
      <c r="K289" s="850">
        <v>2763.5</v>
      </c>
    </row>
    <row r="290" spans="1:11" ht="14.4" customHeight="1" x14ac:dyDescent="0.3">
      <c r="A290" s="831" t="s">
        <v>585</v>
      </c>
      <c r="B290" s="832" t="s">
        <v>586</v>
      </c>
      <c r="C290" s="835" t="s">
        <v>607</v>
      </c>
      <c r="D290" s="863" t="s">
        <v>608</v>
      </c>
      <c r="E290" s="835" t="s">
        <v>3185</v>
      </c>
      <c r="F290" s="863" t="s">
        <v>3186</v>
      </c>
      <c r="G290" s="835" t="s">
        <v>3518</v>
      </c>
      <c r="H290" s="835" t="s">
        <v>3519</v>
      </c>
      <c r="I290" s="849">
        <v>45.979999542236328</v>
      </c>
      <c r="J290" s="849">
        <v>20</v>
      </c>
      <c r="K290" s="850">
        <v>919.5999755859375</v>
      </c>
    </row>
    <row r="291" spans="1:11" ht="14.4" customHeight="1" x14ac:dyDescent="0.3">
      <c r="A291" s="831" t="s">
        <v>585</v>
      </c>
      <c r="B291" s="832" t="s">
        <v>586</v>
      </c>
      <c r="C291" s="835" t="s">
        <v>607</v>
      </c>
      <c r="D291" s="863" t="s">
        <v>608</v>
      </c>
      <c r="E291" s="835" t="s">
        <v>3185</v>
      </c>
      <c r="F291" s="863" t="s">
        <v>3186</v>
      </c>
      <c r="G291" s="835" t="s">
        <v>3520</v>
      </c>
      <c r="H291" s="835" t="s">
        <v>3521</v>
      </c>
      <c r="I291" s="849">
        <v>171.82000732421875</v>
      </c>
      <c r="J291" s="849">
        <v>10</v>
      </c>
      <c r="K291" s="850">
        <v>1718.199951171875</v>
      </c>
    </row>
    <row r="292" spans="1:11" ht="14.4" customHeight="1" x14ac:dyDescent="0.3">
      <c r="A292" s="831" t="s">
        <v>585</v>
      </c>
      <c r="B292" s="832" t="s">
        <v>586</v>
      </c>
      <c r="C292" s="835" t="s">
        <v>607</v>
      </c>
      <c r="D292" s="863" t="s">
        <v>608</v>
      </c>
      <c r="E292" s="835" t="s">
        <v>3185</v>
      </c>
      <c r="F292" s="863" t="s">
        <v>3186</v>
      </c>
      <c r="G292" s="835" t="s">
        <v>3522</v>
      </c>
      <c r="H292" s="835" t="s">
        <v>3523</v>
      </c>
      <c r="I292" s="849">
        <v>646.760009765625</v>
      </c>
      <c r="J292" s="849">
        <v>10</v>
      </c>
      <c r="K292" s="850">
        <v>6467.60009765625</v>
      </c>
    </row>
    <row r="293" spans="1:11" ht="14.4" customHeight="1" x14ac:dyDescent="0.3">
      <c r="A293" s="831" t="s">
        <v>585</v>
      </c>
      <c r="B293" s="832" t="s">
        <v>586</v>
      </c>
      <c r="C293" s="835" t="s">
        <v>607</v>
      </c>
      <c r="D293" s="863" t="s">
        <v>608</v>
      </c>
      <c r="E293" s="835" t="s">
        <v>3185</v>
      </c>
      <c r="F293" s="863" t="s">
        <v>3186</v>
      </c>
      <c r="G293" s="835" t="s">
        <v>3524</v>
      </c>
      <c r="H293" s="835" t="s">
        <v>3525</v>
      </c>
      <c r="I293" s="849">
        <v>646.760009765625</v>
      </c>
      <c r="J293" s="849">
        <v>10</v>
      </c>
      <c r="K293" s="850">
        <v>6467.60009765625</v>
      </c>
    </row>
    <row r="294" spans="1:11" ht="14.4" customHeight="1" x14ac:dyDescent="0.3">
      <c r="A294" s="831" t="s">
        <v>585</v>
      </c>
      <c r="B294" s="832" t="s">
        <v>586</v>
      </c>
      <c r="C294" s="835" t="s">
        <v>607</v>
      </c>
      <c r="D294" s="863" t="s">
        <v>608</v>
      </c>
      <c r="E294" s="835" t="s">
        <v>3185</v>
      </c>
      <c r="F294" s="863" t="s">
        <v>3186</v>
      </c>
      <c r="G294" s="835" t="s">
        <v>3217</v>
      </c>
      <c r="H294" s="835" t="s">
        <v>3218</v>
      </c>
      <c r="I294" s="849">
        <v>13.199999809265137</v>
      </c>
      <c r="J294" s="849">
        <v>20</v>
      </c>
      <c r="K294" s="850">
        <v>264</v>
      </c>
    </row>
    <row r="295" spans="1:11" ht="14.4" customHeight="1" x14ac:dyDescent="0.3">
      <c r="A295" s="831" t="s">
        <v>585</v>
      </c>
      <c r="B295" s="832" t="s">
        <v>586</v>
      </c>
      <c r="C295" s="835" t="s">
        <v>607</v>
      </c>
      <c r="D295" s="863" t="s">
        <v>608</v>
      </c>
      <c r="E295" s="835" t="s">
        <v>3185</v>
      </c>
      <c r="F295" s="863" t="s">
        <v>3186</v>
      </c>
      <c r="G295" s="835" t="s">
        <v>3219</v>
      </c>
      <c r="H295" s="835" t="s">
        <v>3220</v>
      </c>
      <c r="I295" s="849">
        <v>13.199999809265137</v>
      </c>
      <c r="J295" s="849">
        <v>10</v>
      </c>
      <c r="K295" s="850">
        <v>132</v>
      </c>
    </row>
    <row r="296" spans="1:11" ht="14.4" customHeight="1" x14ac:dyDescent="0.3">
      <c r="A296" s="831" t="s">
        <v>585</v>
      </c>
      <c r="B296" s="832" t="s">
        <v>586</v>
      </c>
      <c r="C296" s="835" t="s">
        <v>607</v>
      </c>
      <c r="D296" s="863" t="s">
        <v>608</v>
      </c>
      <c r="E296" s="835" t="s">
        <v>3185</v>
      </c>
      <c r="F296" s="863" t="s">
        <v>3186</v>
      </c>
      <c r="G296" s="835" t="s">
        <v>3526</v>
      </c>
      <c r="H296" s="835" t="s">
        <v>3527</v>
      </c>
      <c r="I296" s="849">
        <v>2311.10009765625</v>
      </c>
      <c r="J296" s="849">
        <v>5</v>
      </c>
      <c r="K296" s="850">
        <v>11555.5</v>
      </c>
    </row>
    <row r="297" spans="1:11" ht="14.4" customHeight="1" x14ac:dyDescent="0.3">
      <c r="A297" s="831" t="s">
        <v>585</v>
      </c>
      <c r="B297" s="832" t="s">
        <v>586</v>
      </c>
      <c r="C297" s="835" t="s">
        <v>607</v>
      </c>
      <c r="D297" s="863" t="s">
        <v>608</v>
      </c>
      <c r="E297" s="835" t="s">
        <v>3185</v>
      </c>
      <c r="F297" s="863" t="s">
        <v>3186</v>
      </c>
      <c r="G297" s="835" t="s">
        <v>3223</v>
      </c>
      <c r="H297" s="835" t="s">
        <v>3224</v>
      </c>
      <c r="I297" s="849">
        <v>4.028571605682373</v>
      </c>
      <c r="J297" s="849">
        <v>860</v>
      </c>
      <c r="K297" s="850">
        <v>3465.4100036621094</v>
      </c>
    </row>
    <row r="298" spans="1:11" ht="14.4" customHeight="1" x14ac:dyDescent="0.3">
      <c r="A298" s="831" t="s">
        <v>585</v>
      </c>
      <c r="B298" s="832" t="s">
        <v>586</v>
      </c>
      <c r="C298" s="835" t="s">
        <v>607</v>
      </c>
      <c r="D298" s="863" t="s">
        <v>608</v>
      </c>
      <c r="E298" s="835" t="s">
        <v>3185</v>
      </c>
      <c r="F298" s="863" t="s">
        <v>3186</v>
      </c>
      <c r="G298" s="835" t="s">
        <v>3528</v>
      </c>
      <c r="H298" s="835" t="s">
        <v>3529</v>
      </c>
      <c r="I298" s="849">
        <v>108.88600006103516</v>
      </c>
      <c r="J298" s="849">
        <v>65</v>
      </c>
      <c r="K298" s="850">
        <v>7077.2999267578125</v>
      </c>
    </row>
    <row r="299" spans="1:11" ht="14.4" customHeight="1" x14ac:dyDescent="0.3">
      <c r="A299" s="831" t="s">
        <v>585</v>
      </c>
      <c r="B299" s="832" t="s">
        <v>586</v>
      </c>
      <c r="C299" s="835" t="s">
        <v>607</v>
      </c>
      <c r="D299" s="863" t="s">
        <v>608</v>
      </c>
      <c r="E299" s="835" t="s">
        <v>3185</v>
      </c>
      <c r="F299" s="863" t="s">
        <v>3186</v>
      </c>
      <c r="G299" s="835" t="s">
        <v>3530</v>
      </c>
      <c r="H299" s="835" t="s">
        <v>3531</v>
      </c>
      <c r="I299" s="849">
        <v>8.4700002670288086</v>
      </c>
      <c r="J299" s="849">
        <v>300</v>
      </c>
      <c r="K299" s="850">
        <v>2541</v>
      </c>
    </row>
    <row r="300" spans="1:11" ht="14.4" customHeight="1" x14ac:dyDescent="0.3">
      <c r="A300" s="831" t="s">
        <v>585</v>
      </c>
      <c r="B300" s="832" t="s">
        <v>586</v>
      </c>
      <c r="C300" s="835" t="s">
        <v>607</v>
      </c>
      <c r="D300" s="863" t="s">
        <v>608</v>
      </c>
      <c r="E300" s="835" t="s">
        <v>3185</v>
      </c>
      <c r="F300" s="863" t="s">
        <v>3186</v>
      </c>
      <c r="G300" s="835" t="s">
        <v>3225</v>
      </c>
      <c r="H300" s="835" t="s">
        <v>3226</v>
      </c>
      <c r="I300" s="849">
        <v>9.5442856379917682</v>
      </c>
      <c r="J300" s="849">
        <v>1200</v>
      </c>
      <c r="K300" s="850">
        <v>11472.699890136719</v>
      </c>
    </row>
    <row r="301" spans="1:11" ht="14.4" customHeight="1" x14ac:dyDescent="0.3">
      <c r="A301" s="831" t="s">
        <v>585</v>
      </c>
      <c r="B301" s="832" t="s">
        <v>586</v>
      </c>
      <c r="C301" s="835" t="s">
        <v>607</v>
      </c>
      <c r="D301" s="863" t="s">
        <v>608</v>
      </c>
      <c r="E301" s="835" t="s">
        <v>3185</v>
      </c>
      <c r="F301" s="863" t="s">
        <v>3186</v>
      </c>
      <c r="G301" s="835" t="s">
        <v>3227</v>
      </c>
      <c r="H301" s="835" t="s">
        <v>3228</v>
      </c>
      <c r="I301" s="849">
        <v>4.6233332951863604</v>
      </c>
      <c r="J301" s="849">
        <v>70</v>
      </c>
      <c r="K301" s="850">
        <v>323.60000610351563</v>
      </c>
    </row>
    <row r="302" spans="1:11" ht="14.4" customHeight="1" x14ac:dyDescent="0.3">
      <c r="A302" s="831" t="s">
        <v>585</v>
      </c>
      <c r="B302" s="832" t="s">
        <v>586</v>
      </c>
      <c r="C302" s="835" t="s">
        <v>607</v>
      </c>
      <c r="D302" s="863" t="s">
        <v>608</v>
      </c>
      <c r="E302" s="835" t="s">
        <v>3185</v>
      </c>
      <c r="F302" s="863" t="s">
        <v>3186</v>
      </c>
      <c r="G302" s="835" t="s">
        <v>3532</v>
      </c>
      <c r="H302" s="835" t="s">
        <v>3533</v>
      </c>
      <c r="I302" s="849">
        <v>172.08999633789063</v>
      </c>
      <c r="J302" s="849">
        <v>180</v>
      </c>
      <c r="K302" s="850">
        <v>30976.19921875</v>
      </c>
    </row>
    <row r="303" spans="1:11" ht="14.4" customHeight="1" x14ac:dyDescent="0.3">
      <c r="A303" s="831" t="s">
        <v>585</v>
      </c>
      <c r="B303" s="832" t="s">
        <v>586</v>
      </c>
      <c r="C303" s="835" t="s">
        <v>607</v>
      </c>
      <c r="D303" s="863" t="s">
        <v>608</v>
      </c>
      <c r="E303" s="835" t="s">
        <v>3185</v>
      </c>
      <c r="F303" s="863" t="s">
        <v>3186</v>
      </c>
      <c r="G303" s="835" t="s">
        <v>3534</v>
      </c>
      <c r="H303" s="835" t="s">
        <v>3535</v>
      </c>
      <c r="I303" s="849">
        <v>81.735000610351563</v>
      </c>
      <c r="J303" s="849">
        <v>469</v>
      </c>
      <c r="K303" s="850">
        <v>38333.550537109375</v>
      </c>
    </row>
    <row r="304" spans="1:11" ht="14.4" customHeight="1" x14ac:dyDescent="0.3">
      <c r="A304" s="831" t="s">
        <v>585</v>
      </c>
      <c r="B304" s="832" t="s">
        <v>586</v>
      </c>
      <c r="C304" s="835" t="s">
        <v>607</v>
      </c>
      <c r="D304" s="863" t="s">
        <v>608</v>
      </c>
      <c r="E304" s="835" t="s">
        <v>3185</v>
      </c>
      <c r="F304" s="863" t="s">
        <v>3186</v>
      </c>
      <c r="G304" s="835" t="s">
        <v>3229</v>
      </c>
      <c r="H304" s="835" t="s">
        <v>3230</v>
      </c>
      <c r="I304" s="849">
        <v>32.306667327880859</v>
      </c>
      <c r="J304" s="849">
        <v>150</v>
      </c>
      <c r="K304" s="850">
        <v>4846</v>
      </c>
    </row>
    <row r="305" spans="1:11" ht="14.4" customHeight="1" x14ac:dyDescent="0.3">
      <c r="A305" s="831" t="s">
        <v>585</v>
      </c>
      <c r="B305" s="832" t="s">
        <v>586</v>
      </c>
      <c r="C305" s="835" t="s">
        <v>607</v>
      </c>
      <c r="D305" s="863" t="s">
        <v>608</v>
      </c>
      <c r="E305" s="835" t="s">
        <v>3185</v>
      </c>
      <c r="F305" s="863" t="s">
        <v>3186</v>
      </c>
      <c r="G305" s="835" t="s">
        <v>3536</v>
      </c>
      <c r="H305" s="835" t="s">
        <v>3537</v>
      </c>
      <c r="I305" s="849">
        <v>22.299999237060547</v>
      </c>
      <c r="J305" s="849">
        <v>120</v>
      </c>
      <c r="K305" s="850">
        <v>2676.010009765625</v>
      </c>
    </row>
    <row r="306" spans="1:11" ht="14.4" customHeight="1" x14ac:dyDescent="0.3">
      <c r="A306" s="831" t="s">
        <v>585</v>
      </c>
      <c r="B306" s="832" t="s">
        <v>586</v>
      </c>
      <c r="C306" s="835" t="s">
        <v>607</v>
      </c>
      <c r="D306" s="863" t="s">
        <v>608</v>
      </c>
      <c r="E306" s="835" t="s">
        <v>3185</v>
      </c>
      <c r="F306" s="863" t="s">
        <v>3186</v>
      </c>
      <c r="G306" s="835" t="s">
        <v>3538</v>
      </c>
      <c r="H306" s="835" t="s">
        <v>3539</v>
      </c>
      <c r="I306" s="849">
        <v>393.25</v>
      </c>
      <c r="J306" s="849">
        <v>2</v>
      </c>
      <c r="K306" s="850">
        <v>786.5</v>
      </c>
    </row>
    <row r="307" spans="1:11" ht="14.4" customHeight="1" x14ac:dyDescent="0.3">
      <c r="A307" s="831" t="s">
        <v>585</v>
      </c>
      <c r="B307" s="832" t="s">
        <v>586</v>
      </c>
      <c r="C307" s="835" t="s">
        <v>607</v>
      </c>
      <c r="D307" s="863" t="s">
        <v>608</v>
      </c>
      <c r="E307" s="835" t="s">
        <v>3185</v>
      </c>
      <c r="F307" s="863" t="s">
        <v>3186</v>
      </c>
      <c r="G307" s="835" t="s">
        <v>3540</v>
      </c>
      <c r="H307" s="835" t="s">
        <v>3541</v>
      </c>
      <c r="I307" s="849">
        <v>24.399999618530273</v>
      </c>
      <c r="J307" s="849">
        <v>50</v>
      </c>
      <c r="K307" s="850">
        <v>1220.199951171875</v>
      </c>
    </row>
    <row r="308" spans="1:11" ht="14.4" customHeight="1" x14ac:dyDescent="0.3">
      <c r="A308" s="831" t="s">
        <v>585</v>
      </c>
      <c r="B308" s="832" t="s">
        <v>586</v>
      </c>
      <c r="C308" s="835" t="s">
        <v>607</v>
      </c>
      <c r="D308" s="863" t="s">
        <v>608</v>
      </c>
      <c r="E308" s="835" t="s">
        <v>3185</v>
      </c>
      <c r="F308" s="863" t="s">
        <v>3186</v>
      </c>
      <c r="G308" s="835" t="s">
        <v>3237</v>
      </c>
      <c r="H308" s="835" t="s">
        <v>3238</v>
      </c>
      <c r="I308" s="849">
        <v>61.060001373291016</v>
      </c>
      <c r="J308" s="849">
        <v>50</v>
      </c>
      <c r="K308" s="850">
        <v>3052.830078125</v>
      </c>
    </row>
    <row r="309" spans="1:11" ht="14.4" customHeight="1" x14ac:dyDescent="0.3">
      <c r="A309" s="831" t="s">
        <v>585</v>
      </c>
      <c r="B309" s="832" t="s">
        <v>586</v>
      </c>
      <c r="C309" s="835" t="s">
        <v>607</v>
      </c>
      <c r="D309" s="863" t="s">
        <v>608</v>
      </c>
      <c r="E309" s="835" t="s">
        <v>3185</v>
      </c>
      <c r="F309" s="863" t="s">
        <v>3186</v>
      </c>
      <c r="G309" s="835" t="s">
        <v>3542</v>
      </c>
      <c r="H309" s="835" t="s">
        <v>3543</v>
      </c>
      <c r="I309" s="849">
        <v>72.839996337890625</v>
      </c>
      <c r="J309" s="849">
        <v>50</v>
      </c>
      <c r="K309" s="850">
        <v>3642.10009765625</v>
      </c>
    </row>
    <row r="310" spans="1:11" ht="14.4" customHeight="1" x14ac:dyDescent="0.3">
      <c r="A310" s="831" t="s">
        <v>585</v>
      </c>
      <c r="B310" s="832" t="s">
        <v>586</v>
      </c>
      <c r="C310" s="835" t="s">
        <v>607</v>
      </c>
      <c r="D310" s="863" t="s">
        <v>608</v>
      </c>
      <c r="E310" s="835" t="s">
        <v>3185</v>
      </c>
      <c r="F310" s="863" t="s">
        <v>3186</v>
      </c>
      <c r="G310" s="835" t="s">
        <v>3241</v>
      </c>
      <c r="H310" s="835" t="s">
        <v>3242</v>
      </c>
      <c r="I310" s="849">
        <v>13.310000419616699</v>
      </c>
      <c r="J310" s="849">
        <v>160</v>
      </c>
      <c r="K310" s="850">
        <v>2129.5999450683594</v>
      </c>
    </row>
    <row r="311" spans="1:11" ht="14.4" customHeight="1" x14ac:dyDescent="0.3">
      <c r="A311" s="831" t="s">
        <v>585</v>
      </c>
      <c r="B311" s="832" t="s">
        <v>586</v>
      </c>
      <c r="C311" s="835" t="s">
        <v>607</v>
      </c>
      <c r="D311" s="863" t="s">
        <v>608</v>
      </c>
      <c r="E311" s="835" t="s">
        <v>3185</v>
      </c>
      <c r="F311" s="863" t="s">
        <v>3186</v>
      </c>
      <c r="G311" s="835" t="s">
        <v>3544</v>
      </c>
      <c r="H311" s="835" t="s">
        <v>3545</v>
      </c>
      <c r="I311" s="849">
        <v>25.540000915527344</v>
      </c>
      <c r="J311" s="849">
        <v>10</v>
      </c>
      <c r="K311" s="850">
        <v>255.39999389648438</v>
      </c>
    </row>
    <row r="312" spans="1:11" ht="14.4" customHeight="1" x14ac:dyDescent="0.3">
      <c r="A312" s="831" t="s">
        <v>585</v>
      </c>
      <c r="B312" s="832" t="s">
        <v>586</v>
      </c>
      <c r="C312" s="835" t="s">
        <v>607</v>
      </c>
      <c r="D312" s="863" t="s">
        <v>608</v>
      </c>
      <c r="E312" s="835" t="s">
        <v>3185</v>
      </c>
      <c r="F312" s="863" t="s">
        <v>3186</v>
      </c>
      <c r="G312" s="835" t="s">
        <v>3546</v>
      </c>
      <c r="H312" s="835" t="s">
        <v>3547</v>
      </c>
      <c r="I312" s="849">
        <v>179.69000244140625</v>
      </c>
      <c r="J312" s="849">
        <v>2</v>
      </c>
      <c r="K312" s="850">
        <v>359.3699951171875</v>
      </c>
    </row>
    <row r="313" spans="1:11" ht="14.4" customHeight="1" x14ac:dyDescent="0.3">
      <c r="A313" s="831" t="s">
        <v>585</v>
      </c>
      <c r="B313" s="832" t="s">
        <v>586</v>
      </c>
      <c r="C313" s="835" t="s">
        <v>607</v>
      </c>
      <c r="D313" s="863" t="s">
        <v>608</v>
      </c>
      <c r="E313" s="835" t="s">
        <v>3185</v>
      </c>
      <c r="F313" s="863" t="s">
        <v>3186</v>
      </c>
      <c r="G313" s="835" t="s">
        <v>3548</v>
      </c>
      <c r="H313" s="835" t="s">
        <v>3549</v>
      </c>
      <c r="I313" s="849">
        <v>20.329999923706055</v>
      </c>
      <c r="J313" s="849">
        <v>75</v>
      </c>
      <c r="K313" s="850">
        <v>1524.6000366210938</v>
      </c>
    </row>
    <row r="314" spans="1:11" ht="14.4" customHeight="1" x14ac:dyDescent="0.3">
      <c r="A314" s="831" t="s">
        <v>585</v>
      </c>
      <c r="B314" s="832" t="s">
        <v>586</v>
      </c>
      <c r="C314" s="835" t="s">
        <v>607</v>
      </c>
      <c r="D314" s="863" t="s">
        <v>608</v>
      </c>
      <c r="E314" s="835" t="s">
        <v>3185</v>
      </c>
      <c r="F314" s="863" t="s">
        <v>3186</v>
      </c>
      <c r="G314" s="835" t="s">
        <v>3550</v>
      </c>
      <c r="H314" s="835" t="s">
        <v>3551</v>
      </c>
      <c r="I314" s="849">
        <v>2.0560000419616697</v>
      </c>
      <c r="J314" s="849">
        <v>850</v>
      </c>
      <c r="K314" s="850">
        <v>1602</v>
      </c>
    </row>
    <row r="315" spans="1:11" ht="14.4" customHeight="1" x14ac:dyDescent="0.3">
      <c r="A315" s="831" t="s">
        <v>585</v>
      </c>
      <c r="B315" s="832" t="s">
        <v>586</v>
      </c>
      <c r="C315" s="835" t="s">
        <v>607</v>
      </c>
      <c r="D315" s="863" t="s">
        <v>608</v>
      </c>
      <c r="E315" s="835" t="s">
        <v>3185</v>
      </c>
      <c r="F315" s="863" t="s">
        <v>3186</v>
      </c>
      <c r="G315" s="835" t="s">
        <v>3552</v>
      </c>
      <c r="H315" s="835" t="s">
        <v>3553</v>
      </c>
      <c r="I315" s="849">
        <v>826.6099853515625</v>
      </c>
      <c r="J315" s="849">
        <v>10</v>
      </c>
      <c r="K315" s="850">
        <v>8266.0498046875</v>
      </c>
    </row>
    <row r="316" spans="1:11" ht="14.4" customHeight="1" x14ac:dyDescent="0.3">
      <c r="A316" s="831" t="s">
        <v>585</v>
      </c>
      <c r="B316" s="832" t="s">
        <v>586</v>
      </c>
      <c r="C316" s="835" t="s">
        <v>607</v>
      </c>
      <c r="D316" s="863" t="s">
        <v>608</v>
      </c>
      <c r="E316" s="835" t="s">
        <v>3185</v>
      </c>
      <c r="F316" s="863" t="s">
        <v>3186</v>
      </c>
      <c r="G316" s="835" t="s">
        <v>3554</v>
      </c>
      <c r="H316" s="835" t="s">
        <v>3555</v>
      </c>
      <c r="I316" s="849">
        <v>16.090000152587891</v>
      </c>
      <c r="J316" s="849">
        <v>2</v>
      </c>
      <c r="K316" s="850">
        <v>32.180000305175781</v>
      </c>
    </row>
    <row r="317" spans="1:11" ht="14.4" customHeight="1" x14ac:dyDescent="0.3">
      <c r="A317" s="831" t="s">
        <v>585</v>
      </c>
      <c r="B317" s="832" t="s">
        <v>586</v>
      </c>
      <c r="C317" s="835" t="s">
        <v>607</v>
      </c>
      <c r="D317" s="863" t="s">
        <v>608</v>
      </c>
      <c r="E317" s="835" t="s">
        <v>3185</v>
      </c>
      <c r="F317" s="863" t="s">
        <v>3186</v>
      </c>
      <c r="G317" s="835" t="s">
        <v>3245</v>
      </c>
      <c r="H317" s="835" t="s">
        <v>3246</v>
      </c>
      <c r="I317" s="849">
        <v>9.1999998092651367</v>
      </c>
      <c r="J317" s="849">
        <v>500</v>
      </c>
      <c r="K317" s="850">
        <v>4600</v>
      </c>
    </row>
    <row r="318" spans="1:11" ht="14.4" customHeight="1" x14ac:dyDescent="0.3">
      <c r="A318" s="831" t="s">
        <v>585</v>
      </c>
      <c r="B318" s="832" t="s">
        <v>586</v>
      </c>
      <c r="C318" s="835" t="s">
        <v>607</v>
      </c>
      <c r="D318" s="863" t="s">
        <v>608</v>
      </c>
      <c r="E318" s="835" t="s">
        <v>3185</v>
      </c>
      <c r="F318" s="863" t="s">
        <v>3186</v>
      </c>
      <c r="G318" s="835" t="s">
        <v>3247</v>
      </c>
      <c r="H318" s="835" t="s">
        <v>3248</v>
      </c>
      <c r="I318" s="849">
        <v>2.0349999666213989</v>
      </c>
      <c r="J318" s="849">
        <v>200</v>
      </c>
      <c r="K318" s="850">
        <v>407.10000610351563</v>
      </c>
    </row>
    <row r="319" spans="1:11" ht="14.4" customHeight="1" x14ac:dyDescent="0.3">
      <c r="A319" s="831" t="s">
        <v>585</v>
      </c>
      <c r="B319" s="832" t="s">
        <v>586</v>
      </c>
      <c r="C319" s="835" t="s">
        <v>607</v>
      </c>
      <c r="D319" s="863" t="s">
        <v>608</v>
      </c>
      <c r="E319" s="835" t="s">
        <v>3185</v>
      </c>
      <c r="F319" s="863" t="s">
        <v>3186</v>
      </c>
      <c r="G319" s="835" t="s">
        <v>3556</v>
      </c>
      <c r="H319" s="835" t="s">
        <v>3557</v>
      </c>
      <c r="I319" s="849">
        <v>61.103999328613284</v>
      </c>
      <c r="J319" s="849">
        <v>240</v>
      </c>
      <c r="K319" s="850">
        <v>14664.599853515625</v>
      </c>
    </row>
    <row r="320" spans="1:11" ht="14.4" customHeight="1" x14ac:dyDescent="0.3">
      <c r="A320" s="831" t="s">
        <v>585</v>
      </c>
      <c r="B320" s="832" t="s">
        <v>586</v>
      </c>
      <c r="C320" s="835" t="s">
        <v>607</v>
      </c>
      <c r="D320" s="863" t="s">
        <v>608</v>
      </c>
      <c r="E320" s="835" t="s">
        <v>3185</v>
      </c>
      <c r="F320" s="863" t="s">
        <v>3186</v>
      </c>
      <c r="G320" s="835" t="s">
        <v>3558</v>
      </c>
      <c r="H320" s="835" t="s">
        <v>3559</v>
      </c>
      <c r="I320" s="849">
        <v>108.29000091552734</v>
      </c>
      <c r="J320" s="849">
        <v>20</v>
      </c>
      <c r="K320" s="850">
        <v>2165.800048828125</v>
      </c>
    </row>
    <row r="321" spans="1:11" ht="14.4" customHeight="1" x14ac:dyDescent="0.3">
      <c r="A321" s="831" t="s">
        <v>585</v>
      </c>
      <c r="B321" s="832" t="s">
        <v>586</v>
      </c>
      <c r="C321" s="835" t="s">
        <v>607</v>
      </c>
      <c r="D321" s="863" t="s">
        <v>608</v>
      </c>
      <c r="E321" s="835" t="s">
        <v>3185</v>
      </c>
      <c r="F321" s="863" t="s">
        <v>3186</v>
      </c>
      <c r="G321" s="835" t="s">
        <v>3251</v>
      </c>
      <c r="H321" s="835" t="s">
        <v>3252</v>
      </c>
      <c r="I321" s="849">
        <v>172.5</v>
      </c>
      <c r="J321" s="849">
        <v>1</v>
      </c>
      <c r="K321" s="850">
        <v>172.5</v>
      </c>
    </row>
    <row r="322" spans="1:11" ht="14.4" customHeight="1" x14ac:dyDescent="0.3">
      <c r="A322" s="831" t="s">
        <v>585</v>
      </c>
      <c r="B322" s="832" t="s">
        <v>586</v>
      </c>
      <c r="C322" s="835" t="s">
        <v>607</v>
      </c>
      <c r="D322" s="863" t="s">
        <v>608</v>
      </c>
      <c r="E322" s="835" t="s">
        <v>3185</v>
      </c>
      <c r="F322" s="863" t="s">
        <v>3186</v>
      </c>
      <c r="G322" s="835" t="s">
        <v>3560</v>
      </c>
      <c r="H322" s="835" t="s">
        <v>3561</v>
      </c>
      <c r="I322" s="849">
        <v>1539.1500244140625</v>
      </c>
      <c r="J322" s="849">
        <v>1</v>
      </c>
      <c r="K322" s="850">
        <v>1539.1500244140625</v>
      </c>
    </row>
    <row r="323" spans="1:11" ht="14.4" customHeight="1" x14ac:dyDescent="0.3">
      <c r="A323" s="831" t="s">
        <v>585</v>
      </c>
      <c r="B323" s="832" t="s">
        <v>586</v>
      </c>
      <c r="C323" s="835" t="s">
        <v>607</v>
      </c>
      <c r="D323" s="863" t="s">
        <v>608</v>
      </c>
      <c r="E323" s="835" t="s">
        <v>3185</v>
      </c>
      <c r="F323" s="863" t="s">
        <v>3186</v>
      </c>
      <c r="G323" s="835" t="s">
        <v>3562</v>
      </c>
      <c r="H323" s="835" t="s">
        <v>3563</v>
      </c>
      <c r="I323" s="849">
        <v>6.1700000762939453</v>
      </c>
      <c r="J323" s="849">
        <v>80</v>
      </c>
      <c r="K323" s="850">
        <v>493.60000610351563</v>
      </c>
    </row>
    <row r="324" spans="1:11" ht="14.4" customHeight="1" x14ac:dyDescent="0.3">
      <c r="A324" s="831" t="s">
        <v>585</v>
      </c>
      <c r="B324" s="832" t="s">
        <v>586</v>
      </c>
      <c r="C324" s="835" t="s">
        <v>607</v>
      </c>
      <c r="D324" s="863" t="s">
        <v>608</v>
      </c>
      <c r="E324" s="835" t="s">
        <v>3185</v>
      </c>
      <c r="F324" s="863" t="s">
        <v>3186</v>
      </c>
      <c r="G324" s="835" t="s">
        <v>3562</v>
      </c>
      <c r="H324" s="835" t="s">
        <v>3564</v>
      </c>
      <c r="I324" s="849">
        <v>6.1716667016347246</v>
      </c>
      <c r="J324" s="849">
        <v>200</v>
      </c>
      <c r="K324" s="850">
        <v>1234.3000183105469</v>
      </c>
    </row>
    <row r="325" spans="1:11" ht="14.4" customHeight="1" x14ac:dyDescent="0.3">
      <c r="A325" s="831" t="s">
        <v>585</v>
      </c>
      <c r="B325" s="832" t="s">
        <v>586</v>
      </c>
      <c r="C325" s="835" t="s">
        <v>607</v>
      </c>
      <c r="D325" s="863" t="s">
        <v>608</v>
      </c>
      <c r="E325" s="835" t="s">
        <v>3185</v>
      </c>
      <c r="F325" s="863" t="s">
        <v>3186</v>
      </c>
      <c r="G325" s="835" t="s">
        <v>3253</v>
      </c>
      <c r="H325" s="835" t="s">
        <v>3254</v>
      </c>
      <c r="I325" s="849">
        <v>20.690000534057617</v>
      </c>
      <c r="J325" s="849">
        <v>900</v>
      </c>
      <c r="K325" s="850">
        <v>18622.00048828125</v>
      </c>
    </row>
    <row r="326" spans="1:11" ht="14.4" customHeight="1" x14ac:dyDescent="0.3">
      <c r="A326" s="831" t="s">
        <v>585</v>
      </c>
      <c r="B326" s="832" t="s">
        <v>586</v>
      </c>
      <c r="C326" s="835" t="s">
        <v>607</v>
      </c>
      <c r="D326" s="863" t="s">
        <v>608</v>
      </c>
      <c r="E326" s="835" t="s">
        <v>3185</v>
      </c>
      <c r="F326" s="863" t="s">
        <v>3186</v>
      </c>
      <c r="G326" s="835" t="s">
        <v>3565</v>
      </c>
      <c r="H326" s="835" t="s">
        <v>3566</v>
      </c>
      <c r="I326" s="849">
        <v>4235</v>
      </c>
      <c r="J326" s="849">
        <v>12</v>
      </c>
      <c r="K326" s="850">
        <v>64374.4599609375</v>
      </c>
    </row>
    <row r="327" spans="1:11" ht="14.4" customHeight="1" x14ac:dyDescent="0.3">
      <c r="A327" s="831" t="s">
        <v>585</v>
      </c>
      <c r="B327" s="832" t="s">
        <v>586</v>
      </c>
      <c r="C327" s="835" t="s">
        <v>607</v>
      </c>
      <c r="D327" s="863" t="s">
        <v>608</v>
      </c>
      <c r="E327" s="835" t="s">
        <v>3185</v>
      </c>
      <c r="F327" s="863" t="s">
        <v>3186</v>
      </c>
      <c r="G327" s="835" t="s">
        <v>3567</v>
      </c>
      <c r="H327" s="835" t="s">
        <v>3568</v>
      </c>
      <c r="I327" s="849">
        <v>3862.3871721540177</v>
      </c>
      <c r="J327" s="849">
        <v>23</v>
      </c>
      <c r="K327" s="850">
        <v>88834</v>
      </c>
    </row>
    <row r="328" spans="1:11" ht="14.4" customHeight="1" x14ac:dyDescent="0.3">
      <c r="A328" s="831" t="s">
        <v>585</v>
      </c>
      <c r="B328" s="832" t="s">
        <v>586</v>
      </c>
      <c r="C328" s="835" t="s">
        <v>607</v>
      </c>
      <c r="D328" s="863" t="s">
        <v>608</v>
      </c>
      <c r="E328" s="835" t="s">
        <v>3185</v>
      </c>
      <c r="F328" s="863" t="s">
        <v>3186</v>
      </c>
      <c r="G328" s="835" t="s">
        <v>3569</v>
      </c>
      <c r="H328" s="835" t="s">
        <v>3570</v>
      </c>
      <c r="I328" s="849">
        <v>4660.919921875</v>
      </c>
      <c r="J328" s="849">
        <v>5</v>
      </c>
      <c r="K328" s="850">
        <v>23304.599609375</v>
      </c>
    </row>
    <row r="329" spans="1:11" ht="14.4" customHeight="1" x14ac:dyDescent="0.3">
      <c r="A329" s="831" t="s">
        <v>585</v>
      </c>
      <c r="B329" s="832" t="s">
        <v>586</v>
      </c>
      <c r="C329" s="835" t="s">
        <v>607</v>
      </c>
      <c r="D329" s="863" t="s">
        <v>608</v>
      </c>
      <c r="E329" s="835" t="s">
        <v>3185</v>
      </c>
      <c r="F329" s="863" t="s">
        <v>3186</v>
      </c>
      <c r="G329" s="835" t="s">
        <v>3571</v>
      </c>
      <c r="H329" s="835" t="s">
        <v>3572</v>
      </c>
      <c r="I329" s="849">
        <v>217.43800048828126</v>
      </c>
      <c r="J329" s="849">
        <v>150</v>
      </c>
      <c r="K329" s="850">
        <v>32615.70068359375</v>
      </c>
    </row>
    <row r="330" spans="1:11" ht="14.4" customHeight="1" x14ac:dyDescent="0.3">
      <c r="A330" s="831" t="s">
        <v>585</v>
      </c>
      <c r="B330" s="832" t="s">
        <v>586</v>
      </c>
      <c r="C330" s="835" t="s">
        <v>607</v>
      </c>
      <c r="D330" s="863" t="s">
        <v>608</v>
      </c>
      <c r="E330" s="835" t="s">
        <v>3185</v>
      </c>
      <c r="F330" s="863" t="s">
        <v>3186</v>
      </c>
      <c r="G330" s="835" t="s">
        <v>3573</v>
      </c>
      <c r="H330" s="835" t="s">
        <v>3574</v>
      </c>
      <c r="I330" s="849">
        <v>159.19999694824219</v>
      </c>
      <c r="J330" s="849">
        <v>30</v>
      </c>
      <c r="K330" s="850">
        <v>4776</v>
      </c>
    </row>
    <row r="331" spans="1:11" ht="14.4" customHeight="1" x14ac:dyDescent="0.3">
      <c r="A331" s="831" t="s">
        <v>585</v>
      </c>
      <c r="B331" s="832" t="s">
        <v>586</v>
      </c>
      <c r="C331" s="835" t="s">
        <v>607</v>
      </c>
      <c r="D331" s="863" t="s">
        <v>608</v>
      </c>
      <c r="E331" s="835" t="s">
        <v>3185</v>
      </c>
      <c r="F331" s="863" t="s">
        <v>3186</v>
      </c>
      <c r="G331" s="835" t="s">
        <v>3575</v>
      </c>
      <c r="H331" s="835" t="s">
        <v>3576</v>
      </c>
      <c r="I331" s="849">
        <v>17.059999465942383</v>
      </c>
      <c r="J331" s="849">
        <v>20</v>
      </c>
      <c r="K331" s="850">
        <v>341.22000122070313</v>
      </c>
    </row>
    <row r="332" spans="1:11" ht="14.4" customHeight="1" x14ac:dyDescent="0.3">
      <c r="A332" s="831" t="s">
        <v>585</v>
      </c>
      <c r="B332" s="832" t="s">
        <v>586</v>
      </c>
      <c r="C332" s="835" t="s">
        <v>607</v>
      </c>
      <c r="D332" s="863" t="s">
        <v>608</v>
      </c>
      <c r="E332" s="835" t="s">
        <v>3185</v>
      </c>
      <c r="F332" s="863" t="s">
        <v>3186</v>
      </c>
      <c r="G332" s="835" t="s">
        <v>3577</v>
      </c>
      <c r="H332" s="835" t="s">
        <v>3578</v>
      </c>
      <c r="I332" s="849">
        <v>768.47998046875</v>
      </c>
      <c r="J332" s="849">
        <v>2</v>
      </c>
      <c r="K332" s="850">
        <v>1536.9599609375</v>
      </c>
    </row>
    <row r="333" spans="1:11" ht="14.4" customHeight="1" x14ac:dyDescent="0.3">
      <c r="A333" s="831" t="s">
        <v>585</v>
      </c>
      <c r="B333" s="832" t="s">
        <v>586</v>
      </c>
      <c r="C333" s="835" t="s">
        <v>607</v>
      </c>
      <c r="D333" s="863" t="s">
        <v>608</v>
      </c>
      <c r="E333" s="835" t="s">
        <v>3185</v>
      </c>
      <c r="F333" s="863" t="s">
        <v>3186</v>
      </c>
      <c r="G333" s="835" t="s">
        <v>3579</v>
      </c>
      <c r="H333" s="835" t="s">
        <v>3580</v>
      </c>
      <c r="I333" s="849">
        <v>6.8566665649414063</v>
      </c>
      <c r="J333" s="849">
        <v>30</v>
      </c>
      <c r="K333" s="850">
        <v>205.70000457763672</v>
      </c>
    </row>
    <row r="334" spans="1:11" ht="14.4" customHeight="1" x14ac:dyDescent="0.3">
      <c r="A334" s="831" t="s">
        <v>585</v>
      </c>
      <c r="B334" s="832" t="s">
        <v>586</v>
      </c>
      <c r="C334" s="835" t="s">
        <v>607</v>
      </c>
      <c r="D334" s="863" t="s">
        <v>608</v>
      </c>
      <c r="E334" s="835" t="s">
        <v>3185</v>
      </c>
      <c r="F334" s="863" t="s">
        <v>3186</v>
      </c>
      <c r="G334" s="835" t="s">
        <v>3581</v>
      </c>
      <c r="H334" s="835" t="s">
        <v>3582</v>
      </c>
      <c r="I334" s="849">
        <v>6.7699999809265137</v>
      </c>
      <c r="J334" s="849">
        <v>35</v>
      </c>
      <c r="K334" s="850">
        <v>236.55000305175781</v>
      </c>
    </row>
    <row r="335" spans="1:11" ht="14.4" customHeight="1" x14ac:dyDescent="0.3">
      <c r="A335" s="831" t="s">
        <v>585</v>
      </c>
      <c r="B335" s="832" t="s">
        <v>586</v>
      </c>
      <c r="C335" s="835" t="s">
        <v>607</v>
      </c>
      <c r="D335" s="863" t="s">
        <v>608</v>
      </c>
      <c r="E335" s="835" t="s">
        <v>3185</v>
      </c>
      <c r="F335" s="863" t="s">
        <v>3186</v>
      </c>
      <c r="G335" s="835" t="s">
        <v>3583</v>
      </c>
      <c r="H335" s="835" t="s">
        <v>3584</v>
      </c>
      <c r="I335" s="849">
        <v>7.0149998664855957</v>
      </c>
      <c r="J335" s="849">
        <v>20</v>
      </c>
      <c r="K335" s="850">
        <v>140.30000305175781</v>
      </c>
    </row>
    <row r="336" spans="1:11" ht="14.4" customHeight="1" x14ac:dyDescent="0.3">
      <c r="A336" s="831" t="s">
        <v>585</v>
      </c>
      <c r="B336" s="832" t="s">
        <v>586</v>
      </c>
      <c r="C336" s="835" t="s">
        <v>607</v>
      </c>
      <c r="D336" s="863" t="s">
        <v>608</v>
      </c>
      <c r="E336" s="835" t="s">
        <v>3185</v>
      </c>
      <c r="F336" s="863" t="s">
        <v>3186</v>
      </c>
      <c r="G336" s="835" t="s">
        <v>3585</v>
      </c>
      <c r="H336" s="835" t="s">
        <v>3586</v>
      </c>
      <c r="I336" s="849">
        <v>3872</v>
      </c>
      <c r="J336" s="849">
        <v>1</v>
      </c>
      <c r="K336" s="850">
        <v>3872</v>
      </c>
    </row>
    <row r="337" spans="1:11" ht="14.4" customHeight="1" x14ac:dyDescent="0.3">
      <c r="A337" s="831" t="s">
        <v>585</v>
      </c>
      <c r="B337" s="832" t="s">
        <v>586</v>
      </c>
      <c r="C337" s="835" t="s">
        <v>607</v>
      </c>
      <c r="D337" s="863" t="s">
        <v>608</v>
      </c>
      <c r="E337" s="835" t="s">
        <v>3185</v>
      </c>
      <c r="F337" s="863" t="s">
        <v>3186</v>
      </c>
      <c r="G337" s="835" t="s">
        <v>3587</v>
      </c>
      <c r="H337" s="835" t="s">
        <v>3588</v>
      </c>
      <c r="I337" s="849">
        <v>123.18000030517578</v>
      </c>
      <c r="J337" s="849">
        <v>150</v>
      </c>
      <c r="K337" s="850">
        <v>18476.7998046875</v>
      </c>
    </row>
    <row r="338" spans="1:11" ht="14.4" customHeight="1" x14ac:dyDescent="0.3">
      <c r="A338" s="831" t="s">
        <v>585</v>
      </c>
      <c r="B338" s="832" t="s">
        <v>586</v>
      </c>
      <c r="C338" s="835" t="s">
        <v>607</v>
      </c>
      <c r="D338" s="863" t="s">
        <v>608</v>
      </c>
      <c r="E338" s="835" t="s">
        <v>3185</v>
      </c>
      <c r="F338" s="863" t="s">
        <v>3186</v>
      </c>
      <c r="G338" s="835" t="s">
        <v>3589</v>
      </c>
      <c r="H338" s="835" t="s">
        <v>3590</v>
      </c>
      <c r="I338" s="849">
        <v>16.456666310628254</v>
      </c>
      <c r="J338" s="849">
        <v>80</v>
      </c>
      <c r="K338" s="850">
        <v>1316.5</v>
      </c>
    </row>
    <row r="339" spans="1:11" ht="14.4" customHeight="1" x14ac:dyDescent="0.3">
      <c r="A339" s="831" t="s">
        <v>585</v>
      </c>
      <c r="B339" s="832" t="s">
        <v>586</v>
      </c>
      <c r="C339" s="835" t="s">
        <v>607</v>
      </c>
      <c r="D339" s="863" t="s">
        <v>608</v>
      </c>
      <c r="E339" s="835" t="s">
        <v>3185</v>
      </c>
      <c r="F339" s="863" t="s">
        <v>3186</v>
      </c>
      <c r="G339" s="835" t="s">
        <v>3585</v>
      </c>
      <c r="H339" s="835" t="s">
        <v>3591</v>
      </c>
      <c r="I339" s="849">
        <v>3872</v>
      </c>
      <c r="J339" s="849">
        <v>1</v>
      </c>
      <c r="K339" s="850">
        <v>3872</v>
      </c>
    </row>
    <row r="340" spans="1:11" ht="14.4" customHeight="1" x14ac:dyDescent="0.3">
      <c r="A340" s="831" t="s">
        <v>585</v>
      </c>
      <c r="B340" s="832" t="s">
        <v>586</v>
      </c>
      <c r="C340" s="835" t="s">
        <v>607</v>
      </c>
      <c r="D340" s="863" t="s">
        <v>608</v>
      </c>
      <c r="E340" s="835" t="s">
        <v>3185</v>
      </c>
      <c r="F340" s="863" t="s">
        <v>3186</v>
      </c>
      <c r="G340" s="835" t="s">
        <v>3592</v>
      </c>
      <c r="H340" s="835" t="s">
        <v>3593</v>
      </c>
      <c r="I340" s="849">
        <v>9.1949996948242188</v>
      </c>
      <c r="J340" s="849">
        <v>100</v>
      </c>
      <c r="K340" s="850">
        <v>919.70001220703125</v>
      </c>
    </row>
    <row r="341" spans="1:11" ht="14.4" customHeight="1" x14ac:dyDescent="0.3">
      <c r="A341" s="831" t="s">
        <v>585</v>
      </c>
      <c r="B341" s="832" t="s">
        <v>586</v>
      </c>
      <c r="C341" s="835" t="s">
        <v>607</v>
      </c>
      <c r="D341" s="863" t="s">
        <v>608</v>
      </c>
      <c r="E341" s="835" t="s">
        <v>3185</v>
      </c>
      <c r="F341" s="863" t="s">
        <v>3186</v>
      </c>
      <c r="G341" s="835" t="s">
        <v>3594</v>
      </c>
      <c r="H341" s="835" t="s">
        <v>3595</v>
      </c>
      <c r="I341" s="849">
        <v>8.8000001907348633</v>
      </c>
      <c r="J341" s="849">
        <v>50</v>
      </c>
      <c r="K341" s="850">
        <v>440</v>
      </c>
    </row>
    <row r="342" spans="1:11" ht="14.4" customHeight="1" x14ac:dyDescent="0.3">
      <c r="A342" s="831" t="s">
        <v>585</v>
      </c>
      <c r="B342" s="832" t="s">
        <v>586</v>
      </c>
      <c r="C342" s="835" t="s">
        <v>607</v>
      </c>
      <c r="D342" s="863" t="s">
        <v>608</v>
      </c>
      <c r="E342" s="835" t="s">
        <v>3185</v>
      </c>
      <c r="F342" s="863" t="s">
        <v>3186</v>
      </c>
      <c r="G342" s="835" t="s">
        <v>3596</v>
      </c>
      <c r="H342" s="835" t="s">
        <v>3597</v>
      </c>
      <c r="I342" s="849">
        <v>23.144999504089355</v>
      </c>
      <c r="J342" s="849">
        <v>200</v>
      </c>
      <c r="K342" s="850">
        <v>4629.199951171875</v>
      </c>
    </row>
    <row r="343" spans="1:11" ht="14.4" customHeight="1" x14ac:dyDescent="0.3">
      <c r="A343" s="831" t="s">
        <v>585</v>
      </c>
      <c r="B343" s="832" t="s">
        <v>586</v>
      </c>
      <c r="C343" s="835" t="s">
        <v>607</v>
      </c>
      <c r="D343" s="863" t="s">
        <v>608</v>
      </c>
      <c r="E343" s="835" t="s">
        <v>3185</v>
      </c>
      <c r="F343" s="863" t="s">
        <v>3186</v>
      </c>
      <c r="G343" s="835" t="s">
        <v>3255</v>
      </c>
      <c r="H343" s="835" t="s">
        <v>3256</v>
      </c>
      <c r="I343" s="849">
        <v>194.81250381469727</v>
      </c>
      <c r="J343" s="849">
        <v>13</v>
      </c>
      <c r="K343" s="850">
        <v>2546.3500061035156</v>
      </c>
    </row>
    <row r="344" spans="1:11" ht="14.4" customHeight="1" x14ac:dyDescent="0.3">
      <c r="A344" s="831" t="s">
        <v>585</v>
      </c>
      <c r="B344" s="832" t="s">
        <v>586</v>
      </c>
      <c r="C344" s="835" t="s">
        <v>607</v>
      </c>
      <c r="D344" s="863" t="s">
        <v>608</v>
      </c>
      <c r="E344" s="835" t="s">
        <v>3185</v>
      </c>
      <c r="F344" s="863" t="s">
        <v>3186</v>
      </c>
      <c r="G344" s="835" t="s">
        <v>3257</v>
      </c>
      <c r="H344" s="835" t="s">
        <v>3258</v>
      </c>
      <c r="I344" s="849">
        <v>1.0880000352859498</v>
      </c>
      <c r="J344" s="849">
        <v>5500</v>
      </c>
      <c r="K344" s="850">
        <v>5980</v>
      </c>
    </row>
    <row r="345" spans="1:11" ht="14.4" customHeight="1" x14ac:dyDescent="0.3">
      <c r="A345" s="831" t="s">
        <v>585</v>
      </c>
      <c r="B345" s="832" t="s">
        <v>586</v>
      </c>
      <c r="C345" s="835" t="s">
        <v>607</v>
      </c>
      <c r="D345" s="863" t="s">
        <v>608</v>
      </c>
      <c r="E345" s="835" t="s">
        <v>3185</v>
      </c>
      <c r="F345" s="863" t="s">
        <v>3186</v>
      </c>
      <c r="G345" s="835" t="s">
        <v>3259</v>
      </c>
      <c r="H345" s="835" t="s">
        <v>3260</v>
      </c>
      <c r="I345" s="849">
        <v>0.47799999117851255</v>
      </c>
      <c r="J345" s="849">
        <v>2800</v>
      </c>
      <c r="K345" s="850">
        <v>1338</v>
      </c>
    </row>
    <row r="346" spans="1:11" ht="14.4" customHeight="1" x14ac:dyDescent="0.3">
      <c r="A346" s="831" t="s">
        <v>585</v>
      </c>
      <c r="B346" s="832" t="s">
        <v>586</v>
      </c>
      <c r="C346" s="835" t="s">
        <v>607</v>
      </c>
      <c r="D346" s="863" t="s">
        <v>608</v>
      </c>
      <c r="E346" s="835" t="s">
        <v>3185</v>
      </c>
      <c r="F346" s="863" t="s">
        <v>3186</v>
      </c>
      <c r="G346" s="835" t="s">
        <v>3261</v>
      </c>
      <c r="H346" s="835" t="s">
        <v>3262</v>
      </c>
      <c r="I346" s="849">
        <v>1.671999955177307</v>
      </c>
      <c r="J346" s="849">
        <v>3700</v>
      </c>
      <c r="K346" s="850">
        <v>6187</v>
      </c>
    </row>
    <row r="347" spans="1:11" ht="14.4" customHeight="1" x14ac:dyDescent="0.3">
      <c r="A347" s="831" t="s">
        <v>585</v>
      </c>
      <c r="B347" s="832" t="s">
        <v>586</v>
      </c>
      <c r="C347" s="835" t="s">
        <v>607</v>
      </c>
      <c r="D347" s="863" t="s">
        <v>608</v>
      </c>
      <c r="E347" s="835" t="s">
        <v>3185</v>
      </c>
      <c r="F347" s="863" t="s">
        <v>3186</v>
      </c>
      <c r="G347" s="835" t="s">
        <v>3263</v>
      </c>
      <c r="H347" s="835" t="s">
        <v>3264</v>
      </c>
      <c r="I347" s="849">
        <v>7.1579998970031742</v>
      </c>
      <c r="J347" s="849">
        <v>1800</v>
      </c>
      <c r="K347" s="850">
        <v>12882.350219726563</v>
      </c>
    </row>
    <row r="348" spans="1:11" ht="14.4" customHeight="1" x14ac:dyDescent="0.3">
      <c r="A348" s="831" t="s">
        <v>585</v>
      </c>
      <c r="B348" s="832" t="s">
        <v>586</v>
      </c>
      <c r="C348" s="835" t="s">
        <v>607</v>
      </c>
      <c r="D348" s="863" t="s">
        <v>608</v>
      </c>
      <c r="E348" s="835" t="s">
        <v>3185</v>
      </c>
      <c r="F348" s="863" t="s">
        <v>3186</v>
      </c>
      <c r="G348" s="835" t="s">
        <v>3265</v>
      </c>
      <c r="H348" s="835" t="s">
        <v>3266</v>
      </c>
      <c r="I348" s="849">
        <v>0.66800001859664915</v>
      </c>
      <c r="J348" s="849">
        <v>2900</v>
      </c>
      <c r="K348" s="850">
        <v>1935</v>
      </c>
    </row>
    <row r="349" spans="1:11" ht="14.4" customHeight="1" x14ac:dyDescent="0.3">
      <c r="A349" s="831" t="s">
        <v>585</v>
      </c>
      <c r="B349" s="832" t="s">
        <v>586</v>
      </c>
      <c r="C349" s="835" t="s">
        <v>607</v>
      </c>
      <c r="D349" s="863" t="s">
        <v>608</v>
      </c>
      <c r="E349" s="835" t="s">
        <v>3185</v>
      </c>
      <c r="F349" s="863" t="s">
        <v>3186</v>
      </c>
      <c r="G349" s="835" t="s">
        <v>3598</v>
      </c>
      <c r="H349" s="835" t="s">
        <v>3599</v>
      </c>
      <c r="I349" s="849">
        <v>1.5</v>
      </c>
      <c r="J349" s="849">
        <v>200</v>
      </c>
      <c r="K349" s="850">
        <v>300</v>
      </c>
    </row>
    <row r="350" spans="1:11" ht="14.4" customHeight="1" x14ac:dyDescent="0.3">
      <c r="A350" s="831" t="s">
        <v>585</v>
      </c>
      <c r="B350" s="832" t="s">
        <v>586</v>
      </c>
      <c r="C350" s="835" t="s">
        <v>607</v>
      </c>
      <c r="D350" s="863" t="s">
        <v>608</v>
      </c>
      <c r="E350" s="835" t="s">
        <v>3185</v>
      </c>
      <c r="F350" s="863" t="s">
        <v>3186</v>
      </c>
      <c r="G350" s="835" t="s">
        <v>3267</v>
      </c>
      <c r="H350" s="835" t="s">
        <v>3268</v>
      </c>
      <c r="I350" s="849">
        <v>14.655999755859375</v>
      </c>
      <c r="J350" s="849">
        <v>600</v>
      </c>
      <c r="K350" s="850">
        <v>8793.920166015625</v>
      </c>
    </row>
    <row r="351" spans="1:11" ht="14.4" customHeight="1" x14ac:dyDescent="0.3">
      <c r="A351" s="831" t="s">
        <v>585</v>
      </c>
      <c r="B351" s="832" t="s">
        <v>586</v>
      </c>
      <c r="C351" s="835" t="s">
        <v>607</v>
      </c>
      <c r="D351" s="863" t="s">
        <v>608</v>
      </c>
      <c r="E351" s="835" t="s">
        <v>3185</v>
      </c>
      <c r="F351" s="863" t="s">
        <v>3186</v>
      </c>
      <c r="G351" s="835" t="s">
        <v>3269</v>
      </c>
      <c r="H351" s="835" t="s">
        <v>3270</v>
      </c>
      <c r="I351" s="849">
        <v>5.2039999008178714</v>
      </c>
      <c r="J351" s="849">
        <v>8383</v>
      </c>
      <c r="K351" s="850">
        <v>43622.570068359375</v>
      </c>
    </row>
    <row r="352" spans="1:11" ht="14.4" customHeight="1" x14ac:dyDescent="0.3">
      <c r="A352" s="831" t="s">
        <v>585</v>
      </c>
      <c r="B352" s="832" t="s">
        <v>586</v>
      </c>
      <c r="C352" s="835" t="s">
        <v>607</v>
      </c>
      <c r="D352" s="863" t="s">
        <v>608</v>
      </c>
      <c r="E352" s="835" t="s">
        <v>3185</v>
      </c>
      <c r="F352" s="863" t="s">
        <v>3186</v>
      </c>
      <c r="G352" s="835" t="s">
        <v>3600</v>
      </c>
      <c r="H352" s="835" t="s">
        <v>3601</v>
      </c>
      <c r="I352" s="849">
        <v>15.729999542236328</v>
      </c>
      <c r="J352" s="849">
        <v>60</v>
      </c>
      <c r="K352" s="850">
        <v>943.79998779296875</v>
      </c>
    </row>
    <row r="353" spans="1:11" ht="14.4" customHeight="1" x14ac:dyDescent="0.3">
      <c r="A353" s="831" t="s">
        <v>585</v>
      </c>
      <c r="B353" s="832" t="s">
        <v>586</v>
      </c>
      <c r="C353" s="835" t="s">
        <v>607</v>
      </c>
      <c r="D353" s="863" t="s">
        <v>608</v>
      </c>
      <c r="E353" s="835" t="s">
        <v>3185</v>
      </c>
      <c r="F353" s="863" t="s">
        <v>3186</v>
      </c>
      <c r="G353" s="835" t="s">
        <v>3602</v>
      </c>
      <c r="H353" s="835" t="s">
        <v>3603</v>
      </c>
      <c r="I353" s="849">
        <v>8.8316666285196934</v>
      </c>
      <c r="J353" s="849">
        <v>5500</v>
      </c>
      <c r="K353" s="850">
        <v>48570</v>
      </c>
    </row>
    <row r="354" spans="1:11" ht="14.4" customHeight="1" x14ac:dyDescent="0.3">
      <c r="A354" s="831" t="s">
        <v>585</v>
      </c>
      <c r="B354" s="832" t="s">
        <v>586</v>
      </c>
      <c r="C354" s="835" t="s">
        <v>607</v>
      </c>
      <c r="D354" s="863" t="s">
        <v>608</v>
      </c>
      <c r="E354" s="835" t="s">
        <v>3185</v>
      </c>
      <c r="F354" s="863" t="s">
        <v>3186</v>
      </c>
      <c r="G354" s="835" t="s">
        <v>3271</v>
      </c>
      <c r="H354" s="835" t="s">
        <v>3272</v>
      </c>
      <c r="I354" s="849">
        <v>8.4700002670288086</v>
      </c>
      <c r="J354" s="849">
        <v>390</v>
      </c>
      <c r="K354" s="850">
        <v>3303.2999877929688</v>
      </c>
    </row>
    <row r="355" spans="1:11" ht="14.4" customHeight="1" x14ac:dyDescent="0.3">
      <c r="A355" s="831" t="s">
        <v>585</v>
      </c>
      <c r="B355" s="832" t="s">
        <v>586</v>
      </c>
      <c r="C355" s="835" t="s">
        <v>607</v>
      </c>
      <c r="D355" s="863" t="s">
        <v>608</v>
      </c>
      <c r="E355" s="835" t="s">
        <v>3185</v>
      </c>
      <c r="F355" s="863" t="s">
        <v>3186</v>
      </c>
      <c r="G355" s="835" t="s">
        <v>3273</v>
      </c>
      <c r="H355" s="835" t="s">
        <v>3274</v>
      </c>
      <c r="I355" s="849">
        <v>2.178888956705729</v>
      </c>
      <c r="J355" s="849">
        <v>1400</v>
      </c>
      <c r="K355" s="850">
        <v>3051.0000114440918</v>
      </c>
    </row>
    <row r="356" spans="1:11" ht="14.4" customHeight="1" x14ac:dyDescent="0.3">
      <c r="A356" s="831" t="s">
        <v>585</v>
      </c>
      <c r="B356" s="832" t="s">
        <v>586</v>
      </c>
      <c r="C356" s="835" t="s">
        <v>607</v>
      </c>
      <c r="D356" s="863" t="s">
        <v>608</v>
      </c>
      <c r="E356" s="835" t="s">
        <v>3185</v>
      </c>
      <c r="F356" s="863" t="s">
        <v>3186</v>
      </c>
      <c r="G356" s="835" t="s">
        <v>3604</v>
      </c>
      <c r="H356" s="835" t="s">
        <v>3605</v>
      </c>
      <c r="I356" s="849">
        <v>6.2359998703002928</v>
      </c>
      <c r="J356" s="849">
        <v>260</v>
      </c>
      <c r="K356" s="850">
        <v>1621.4999847412109</v>
      </c>
    </row>
    <row r="357" spans="1:11" ht="14.4" customHeight="1" x14ac:dyDescent="0.3">
      <c r="A357" s="831" t="s">
        <v>585</v>
      </c>
      <c r="B357" s="832" t="s">
        <v>586</v>
      </c>
      <c r="C357" s="835" t="s">
        <v>607</v>
      </c>
      <c r="D357" s="863" t="s">
        <v>608</v>
      </c>
      <c r="E357" s="835" t="s">
        <v>3185</v>
      </c>
      <c r="F357" s="863" t="s">
        <v>3186</v>
      </c>
      <c r="G357" s="835" t="s">
        <v>3606</v>
      </c>
      <c r="H357" s="835" t="s">
        <v>3607</v>
      </c>
      <c r="I357" s="849">
        <v>769.55999755859375</v>
      </c>
      <c r="J357" s="849">
        <v>24</v>
      </c>
      <c r="K357" s="850">
        <v>18469.439453125</v>
      </c>
    </row>
    <row r="358" spans="1:11" ht="14.4" customHeight="1" x14ac:dyDescent="0.3">
      <c r="A358" s="831" t="s">
        <v>585</v>
      </c>
      <c r="B358" s="832" t="s">
        <v>586</v>
      </c>
      <c r="C358" s="835" t="s">
        <v>607</v>
      </c>
      <c r="D358" s="863" t="s">
        <v>608</v>
      </c>
      <c r="E358" s="835" t="s">
        <v>3185</v>
      </c>
      <c r="F358" s="863" t="s">
        <v>3186</v>
      </c>
      <c r="G358" s="835" t="s">
        <v>3608</v>
      </c>
      <c r="H358" s="835" t="s">
        <v>3609</v>
      </c>
      <c r="I358" s="849">
        <v>629.20001220703125</v>
      </c>
      <c r="J358" s="849">
        <v>7</v>
      </c>
      <c r="K358" s="850">
        <v>4404.4000244140625</v>
      </c>
    </row>
    <row r="359" spans="1:11" ht="14.4" customHeight="1" x14ac:dyDescent="0.3">
      <c r="A359" s="831" t="s">
        <v>585</v>
      </c>
      <c r="B359" s="832" t="s">
        <v>586</v>
      </c>
      <c r="C359" s="835" t="s">
        <v>607</v>
      </c>
      <c r="D359" s="863" t="s">
        <v>608</v>
      </c>
      <c r="E359" s="835" t="s">
        <v>3185</v>
      </c>
      <c r="F359" s="863" t="s">
        <v>3186</v>
      </c>
      <c r="G359" s="835" t="s">
        <v>3610</v>
      </c>
      <c r="H359" s="835" t="s">
        <v>3611</v>
      </c>
      <c r="I359" s="849">
        <v>193.60000610351563</v>
      </c>
      <c r="J359" s="849">
        <v>100</v>
      </c>
      <c r="K359" s="850">
        <v>19360</v>
      </c>
    </row>
    <row r="360" spans="1:11" ht="14.4" customHeight="1" x14ac:dyDescent="0.3">
      <c r="A360" s="831" t="s">
        <v>585</v>
      </c>
      <c r="B360" s="832" t="s">
        <v>586</v>
      </c>
      <c r="C360" s="835" t="s">
        <v>607</v>
      </c>
      <c r="D360" s="863" t="s">
        <v>608</v>
      </c>
      <c r="E360" s="835" t="s">
        <v>3185</v>
      </c>
      <c r="F360" s="863" t="s">
        <v>3186</v>
      </c>
      <c r="G360" s="835" t="s">
        <v>3612</v>
      </c>
      <c r="H360" s="835" t="s">
        <v>3613</v>
      </c>
      <c r="I360" s="849">
        <v>193.60000610351563</v>
      </c>
      <c r="J360" s="849">
        <v>25</v>
      </c>
      <c r="K360" s="850">
        <v>4840</v>
      </c>
    </row>
    <row r="361" spans="1:11" ht="14.4" customHeight="1" x14ac:dyDescent="0.3">
      <c r="A361" s="831" t="s">
        <v>585</v>
      </c>
      <c r="B361" s="832" t="s">
        <v>586</v>
      </c>
      <c r="C361" s="835" t="s">
        <v>607</v>
      </c>
      <c r="D361" s="863" t="s">
        <v>608</v>
      </c>
      <c r="E361" s="835" t="s">
        <v>3185</v>
      </c>
      <c r="F361" s="863" t="s">
        <v>3186</v>
      </c>
      <c r="G361" s="835" t="s">
        <v>3614</v>
      </c>
      <c r="H361" s="835" t="s">
        <v>3615</v>
      </c>
      <c r="I361" s="849">
        <v>35.090000152587891</v>
      </c>
      <c r="J361" s="849">
        <v>7</v>
      </c>
      <c r="K361" s="850">
        <v>245.62999725341797</v>
      </c>
    </row>
    <row r="362" spans="1:11" ht="14.4" customHeight="1" x14ac:dyDescent="0.3">
      <c r="A362" s="831" t="s">
        <v>585</v>
      </c>
      <c r="B362" s="832" t="s">
        <v>586</v>
      </c>
      <c r="C362" s="835" t="s">
        <v>607</v>
      </c>
      <c r="D362" s="863" t="s">
        <v>608</v>
      </c>
      <c r="E362" s="835" t="s">
        <v>3185</v>
      </c>
      <c r="F362" s="863" t="s">
        <v>3186</v>
      </c>
      <c r="G362" s="835" t="s">
        <v>3616</v>
      </c>
      <c r="H362" s="835" t="s">
        <v>3617</v>
      </c>
      <c r="I362" s="849">
        <v>471.89999389648438</v>
      </c>
      <c r="J362" s="849">
        <v>10</v>
      </c>
      <c r="K362" s="850">
        <v>4719</v>
      </c>
    </row>
    <row r="363" spans="1:11" ht="14.4" customHeight="1" x14ac:dyDescent="0.3">
      <c r="A363" s="831" t="s">
        <v>585</v>
      </c>
      <c r="B363" s="832" t="s">
        <v>586</v>
      </c>
      <c r="C363" s="835" t="s">
        <v>607</v>
      </c>
      <c r="D363" s="863" t="s">
        <v>608</v>
      </c>
      <c r="E363" s="835" t="s">
        <v>3185</v>
      </c>
      <c r="F363" s="863" t="s">
        <v>3186</v>
      </c>
      <c r="G363" s="835" t="s">
        <v>3277</v>
      </c>
      <c r="H363" s="835" t="s">
        <v>3278</v>
      </c>
      <c r="I363" s="849">
        <v>1.028333306312561</v>
      </c>
      <c r="J363" s="849">
        <v>900</v>
      </c>
      <c r="K363" s="850">
        <v>925.5</v>
      </c>
    </row>
    <row r="364" spans="1:11" ht="14.4" customHeight="1" x14ac:dyDescent="0.3">
      <c r="A364" s="831" t="s">
        <v>585</v>
      </c>
      <c r="B364" s="832" t="s">
        <v>586</v>
      </c>
      <c r="C364" s="835" t="s">
        <v>607</v>
      </c>
      <c r="D364" s="863" t="s">
        <v>608</v>
      </c>
      <c r="E364" s="835" t="s">
        <v>3185</v>
      </c>
      <c r="F364" s="863" t="s">
        <v>3186</v>
      </c>
      <c r="G364" s="835" t="s">
        <v>3281</v>
      </c>
      <c r="H364" s="835" t="s">
        <v>3282</v>
      </c>
      <c r="I364" s="849">
        <v>3.1340001106262205</v>
      </c>
      <c r="J364" s="849">
        <v>350</v>
      </c>
      <c r="K364" s="850">
        <v>1097</v>
      </c>
    </row>
    <row r="365" spans="1:11" ht="14.4" customHeight="1" x14ac:dyDescent="0.3">
      <c r="A365" s="831" t="s">
        <v>585</v>
      </c>
      <c r="B365" s="832" t="s">
        <v>586</v>
      </c>
      <c r="C365" s="835" t="s">
        <v>607</v>
      </c>
      <c r="D365" s="863" t="s">
        <v>608</v>
      </c>
      <c r="E365" s="835" t="s">
        <v>3185</v>
      </c>
      <c r="F365" s="863" t="s">
        <v>3186</v>
      </c>
      <c r="G365" s="835" t="s">
        <v>3618</v>
      </c>
      <c r="H365" s="835" t="s">
        <v>3619</v>
      </c>
      <c r="I365" s="849">
        <v>411.39999389648438</v>
      </c>
      <c r="J365" s="849">
        <v>10</v>
      </c>
      <c r="K365" s="850">
        <v>4114</v>
      </c>
    </row>
    <row r="366" spans="1:11" ht="14.4" customHeight="1" x14ac:dyDescent="0.3">
      <c r="A366" s="831" t="s">
        <v>585</v>
      </c>
      <c r="B366" s="832" t="s">
        <v>586</v>
      </c>
      <c r="C366" s="835" t="s">
        <v>607</v>
      </c>
      <c r="D366" s="863" t="s">
        <v>608</v>
      </c>
      <c r="E366" s="835" t="s">
        <v>3185</v>
      </c>
      <c r="F366" s="863" t="s">
        <v>3186</v>
      </c>
      <c r="G366" s="835" t="s">
        <v>3283</v>
      </c>
      <c r="H366" s="835" t="s">
        <v>3284</v>
      </c>
      <c r="I366" s="849">
        <v>0.47142856887408663</v>
      </c>
      <c r="J366" s="849">
        <v>8700</v>
      </c>
      <c r="K366" s="850">
        <v>4094</v>
      </c>
    </row>
    <row r="367" spans="1:11" ht="14.4" customHeight="1" x14ac:dyDescent="0.3">
      <c r="A367" s="831" t="s">
        <v>585</v>
      </c>
      <c r="B367" s="832" t="s">
        <v>586</v>
      </c>
      <c r="C367" s="835" t="s">
        <v>607</v>
      </c>
      <c r="D367" s="863" t="s">
        <v>608</v>
      </c>
      <c r="E367" s="835" t="s">
        <v>3185</v>
      </c>
      <c r="F367" s="863" t="s">
        <v>3186</v>
      </c>
      <c r="G367" s="835" t="s">
        <v>3620</v>
      </c>
      <c r="H367" s="835" t="s">
        <v>3621</v>
      </c>
      <c r="I367" s="849">
        <v>3.75</v>
      </c>
      <c r="J367" s="849">
        <v>70</v>
      </c>
      <c r="K367" s="850">
        <v>262.5</v>
      </c>
    </row>
    <row r="368" spans="1:11" ht="14.4" customHeight="1" x14ac:dyDescent="0.3">
      <c r="A368" s="831" t="s">
        <v>585</v>
      </c>
      <c r="B368" s="832" t="s">
        <v>586</v>
      </c>
      <c r="C368" s="835" t="s">
        <v>607</v>
      </c>
      <c r="D368" s="863" t="s">
        <v>608</v>
      </c>
      <c r="E368" s="835" t="s">
        <v>3185</v>
      </c>
      <c r="F368" s="863" t="s">
        <v>3186</v>
      </c>
      <c r="G368" s="835" t="s">
        <v>3285</v>
      </c>
      <c r="H368" s="835" t="s">
        <v>3286</v>
      </c>
      <c r="I368" s="849">
        <v>1.9820000171661376</v>
      </c>
      <c r="J368" s="849">
        <v>1450</v>
      </c>
      <c r="K368" s="850">
        <v>2873.5</v>
      </c>
    </row>
    <row r="369" spans="1:11" ht="14.4" customHeight="1" x14ac:dyDescent="0.3">
      <c r="A369" s="831" t="s">
        <v>585</v>
      </c>
      <c r="B369" s="832" t="s">
        <v>586</v>
      </c>
      <c r="C369" s="835" t="s">
        <v>607</v>
      </c>
      <c r="D369" s="863" t="s">
        <v>608</v>
      </c>
      <c r="E369" s="835" t="s">
        <v>3185</v>
      </c>
      <c r="F369" s="863" t="s">
        <v>3186</v>
      </c>
      <c r="G369" s="835" t="s">
        <v>3351</v>
      </c>
      <c r="H369" s="835" t="s">
        <v>3352</v>
      </c>
      <c r="I369" s="849">
        <v>2.0433332920074463</v>
      </c>
      <c r="J369" s="849">
        <v>150</v>
      </c>
      <c r="K369" s="850">
        <v>306.5</v>
      </c>
    </row>
    <row r="370" spans="1:11" ht="14.4" customHeight="1" x14ac:dyDescent="0.3">
      <c r="A370" s="831" t="s">
        <v>585</v>
      </c>
      <c r="B370" s="832" t="s">
        <v>586</v>
      </c>
      <c r="C370" s="835" t="s">
        <v>607</v>
      </c>
      <c r="D370" s="863" t="s">
        <v>608</v>
      </c>
      <c r="E370" s="835" t="s">
        <v>3185</v>
      </c>
      <c r="F370" s="863" t="s">
        <v>3186</v>
      </c>
      <c r="G370" s="835" t="s">
        <v>3622</v>
      </c>
      <c r="H370" s="835" t="s">
        <v>3623</v>
      </c>
      <c r="I370" s="849">
        <v>2.6916667222976685</v>
      </c>
      <c r="J370" s="849">
        <v>800</v>
      </c>
      <c r="K370" s="850">
        <v>2155</v>
      </c>
    </row>
    <row r="371" spans="1:11" ht="14.4" customHeight="1" x14ac:dyDescent="0.3">
      <c r="A371" s="831" t="s">
        <v>585</v>
      </c>
      <c r="B371" s="832" t="s">
        <v>586</v>
      </c>
      <c r="C371" s="835" t="s">
        <v>607</v>
      </c>
      <c r="D371" s="863" t="s">
        <v>608</v>
      </c>
      <c r="E371" s="835" t="s">
        <v>3185</v>
      </c>
      <c r="F371" s="863" t="s">
        <v>3186</v>
      </c>
      <c r="G371" s="835" t="s">
        <v>3287</v>
      </c>
      <c r="H371" s="835" t="s">
        <v>3288</v>
      </c>
      <c r="I371" s="849">
        <v>3.0719999313354491</v>
      </c>
      <c r="J371" s="849">
        <v>350</v>
      </c>
      <c r="K371" s="850">
        <v>1075</v>
      </c>
    </row>
    <row r="372" spans="1:11" ht="14.4" customHeight="1" x14ac:dyDescent="0.3">
      <c r="A372" s="831" t="s">
        <v>585</v>
      </c>
      <c r="B372" s="832" t="s">
        <v>586</v>
      </c>
      <c r="C372" s="835" t="s">
        <v>607</v>
      </c>
      <c r="D372" s="863" t="s">
        <v>608</v>
      </c>
      <c r="E372" s="835" t="s">
        <v>3185</v>
      </c>
      <c r="F372" s="863" t="s">
        <v>3186</v>
      </c>
      <c r="G372" s="835" t="s">
        <v>3289</v>
      </c>
      <c r="H372" s="835" t="s">
        <v>3290</v>
      </c>
      <c r="I372" s="849">
        <v>3.0999999046325684</v>
      </c>
      <c r="J372" s="849">
        <v>450</v>
      </c>
      <c r="K372" s="850">
        <v>1395</v>
      </c>
    </row>
    <row r="373" spans="1:11" ht="14.4" customHeight="1" x14ac:dyDescent="0.3">
      <c r="A373" s="831" t="s">
        <v>585</v>
      </c>
      <c r="B373" s="832" t="s">
        <v>586</v>
      </c>
      <c r="C373" s="835" t="s">
        <v>607</v>
      </c>
      <c r="D373" s="863" t="s">
        <v>608</v>
      </c>
      <c r="E373" s="835" t="s">
        <v>3185</v>
      </c>
      <c r="F373" s="863" t="s">
        <v>3186</v>
      </c>
      <c r="G373" s="835" t="s">
        <v>3291</v>
      </c>
      <c r="H373" s="835" t="s">
        <v>3292</v>
      </c>
      <c r="I373" s="849">
        <v>2.1716667413711548</v>
      </c>
      <c r="J373" s="849">
        <v>550</v>
      </c>
      <c r="K373" s="850">
        <v>1193.7600021362305</v>
      </c>
    </row>
    <row r="374" spans="1:11" ht="14.4" customHeight="1" x14ac:dyDescent="0.3">
      <c r="A374" s="831" t="s">
        <v>585</v>
      </c>
      <c r="B374" s="832" t="s">
        <v>586</v>
      </c>
      <c r="C374" s="835" t="s">
        <v>607</v>
      </c>
      <c r="D374" s="863" t="s">
        <v>608</v>
      </c>
      <c r="E374" s="835" t="s">
        <v>3185</v>
      </c>
      <c r="F374" s="863" t="s">
        <v>3186</v>
      </c>
      <c r="G374" s="835" t="s">
        <v>3293</v>
      </c>
      <c r="H374" s="835" t="s">
        <v>3294</v>
      </c>
      <c r="I374" s="849">
        <v>21.234999656677246</v>
      </c>
      <c r="J374" s="849">
        <v>100</v>
      </c>
      <c r="K374" s="850">
        <v>2123.5</v>
      </c>
    </row>
    <row r="375" spans="1:11" ht="14.4" customHeight="1" x14ac:dyDescent="0.3">
      <c r="A375" s="831" t="s">
        <v>585</v>
      </c>
      <c r="B375" s="832" t="s">
        <v>586</v>
      </c>
      <c r="C375" s="835" t="s">
        <v>607</v>
      </c>
      <c r="D375" s="863" t="s">
        <v>608</v>
      </c>
      <c r="E375" s="835" t="s">
        <v>3185</v>
      </c>
      <c r="F375" s="863" t="s">
        <v>3186</v>
      </c>
      <c r="G375" s="835" t="s">
        <v>3624</v>
      </c>
      <c r="H375" s="835" t="s">
        <v>3625</v>
      </c>
      <c r="I375" s="849">
        <v>5.005000114440918</v>
      </c>
      <c r="J375" s="849">
        <v>40</v>
      </c>
      <c r="K375" s="850">
        <v>200.19999694824219</v>
      </c>
    </row>
    <row r="376" spans="1:11" ht="14.4" customHeight="1" x14ac:dyDescent="0.3">
      <c r="A376" s="831" t="s">
        <v>585</v>
      </c>
      <c r="B376" s="832" t="s">
        <v>586</v>
      </c>
      <c r="C376" s="835" t="s">
        <v>607</v>
      </c>
      <c r="D376" s="863" t="s">
        <v>608</v>
      </c>
      <c r="E376" s="835" t="s">
        <v>3185</v>
      </c>
      <c r="F376" s="863" t="s">
        <v>3186</v>
      </c>
      <c r="G376" s="835" t="s">
        <v>3355</v>
      </c>
      <c r="H376" s="835" t="s">
        <v>3356</v>
      </c>
      <c r="I376" s="849">
        <v>21.237499713897705</v>
      </c>
      <c r="J376" s="849">
        <v>70</v>
      </c>
      <c r="K376" s="850">
        <v>1486.5999755859375</v>
      </c>
    </row>
    <row r="377" spans="1:11" ht="14.4" customHeight="1" x14ac:dyDescent="0.3">
      <c r="A377" s="831" t="s">
        <v>585</v>
      </c>
      <c r="B377" s="832" t="s">
        <v>586</v>
      </c>
      <c r="C377" s="835" t="s">
        <v>607</v>
      </c>
      <c r="D377" s="863" t="s">
        <v>608</v>
      </c>
      <c r="E377" s="835" t="s">
        <v>3626</v>
      </c>
      <c r="F377" s="863" t="s">
        <v>3627</v>
      </c>
      <c r="G377" s="835" t="s">
        <v>3628</v>
      </c>
      <c r="H377" s="835" t="s">
        <v>3629</v>
      </c>
      <c r="I377" s="849">
        <v>36.914999008178711</v>
      </c>
      <c r="J377" s="849">
        <v>40</v>
      </c>
      <c r="K377" s="850">
        <v>1476.3999633789063</v>
      </c>
    </row>
    <row r="378" spans="1:11" ht="14.4" customHeight="1" x14ac:dyDescent="0.3">
      <c r="A378" s="831" t="s">
        <v>585</v>
      </c>
      <c r="B378" s="832" t="s">
        <v>586</v>
      </c>
      <c r="C378" s="835" t="s">
        <v>607</v>
      </c>
      <c r="D378" s="863" t="s">
        <v>608</v>
      </c>
      <c r="E378" s="835" t="s">
        <v>3299</v>
      </c>
      <c r="F378" s="863" t="s">
        <v>3300</v>
      </c>
      <c r="G378" s="835" t="s">
        <v>3301</v>
      </c>
      <c r="H378" s="835" t="s">
        <v>3302</v>
      </c>
      <c r="I378" s="849">
        <v>150</v>
      </c>
      <c r="J378" s="849">
        <v>40</v>
      </c>
      <c r="K378" s="850">
        <v>6000</v>
      </c>
    </row>
    <row r="379" spans="1:11" ht="14.4" customHeight="1" x14ac:dyDescent="0.3">
      <c r="A379" s="831" t="s">
        <v>585</v>
      </c>
      <c r="B379" s="832" t="s">
        <v>586</v>
      </c>
      <c r="C379" s="835" t="s">
        <v>607</v>
      </c>
      <c r="D379" s="863" t="s">
        <v>608</v>
      </c>
      <c r="E379" s="835" t="s">
        <v>3299</v>
      </c>
      <c r="F379" s="863" t="s">
        <v>3300</v>
      </c>
      <c r="G379" s="835" t="s">
        <v>3630</v>
      </c>
      <c r="H379" s="835" t="s">
        <v>3631</v>
      </c>
      <c r="I379" s="849">
        <v>3539.25</v>
      </c>
      <c r="J379" s="849">
        <v>5</v>
      </c>
      <c r="K379" s="850">
        <v>17696.25</v>
      </c>
    </row>
    <row r="380" spans="1:11" ht="14.4" customHeight="1" x14ac:dyDescent="0.3">
      <c r="A380" s="831" t="s">
        <v>585</v>
      </c>
      <c r="B380" s="832" t="s">
        <v>586</v>
      </c>
      <c r="C380" s="835" t="s">
        <v>607</v>
      </c>
      <c r="D380" s="863" t="s">
        <v>608</v>
      </c>
      <c r="E380" s="835" t="s">
        <v>3299</v>
      </c>
      <c r="F380" s="863" t="s">
        <v>3300</v>
      </c>
      <c r="G380" s="835" t="s">
        <v>3303</v>
      </c>
      <c r="H380" s="835" t="s">
        <v>3304</v>
      </c>
      <c r="I380" s="849">
        <v>10.305999946594238</v>
      </c>
      <c r="J380" s="849">
        <v>2500</v>
      </c>
      <c r="K380" s="850">
        <v>25765</v>
      </c>
    </row>
    <row r="381" spans="1:11" ht="14.4" customHeight="1" x14ac:dyDescent="0.3">
      <c r="A381" s="831" t="s">
        <v>585</v>
      </c>
      <c r="B381" s="832" t="s">
        <v>586</v>
      </c>
      <c r="C381" s="835" t="s">
        <v>607</v>
      </c>
      <c r="D381" s="863" t="s">
        <v>608</v>
      </c>
      <c r="E381" s="835" t="s">
        <v>3299</v>
      </c>
      <c r="F381" s="863" t="s">
        <v>3300</v>
      </c>
      <c r="G381" s="835" t="s">
        <v>3632</v>
      </c>
      <c r="H381" s="835" t="s">
        <v>3633</v>
      </c>
      <c r="I381" s="849">
        <v>7.0100002288818359</v>
      </c>
      <c r="J381" s="849">
        <v>750</v>
      </c>
      <c r="K381" s="850">
        <v>5257.5</v>
      </c>
    </row>
    <row r="382" spans="1:11" ht="14.4" customHeight="1" x14ac:dyDescent="0.3">
      <c r="A382" s="831" t="s">
        <v>585</v>
      </c>
      <c r="B382" s="832" t="s">
        <v>586</v>
      </c>
      <c r="C382" s="835" t="s">
        <v>607</v>
      </c>
      <c r="D382" s="863" t="s">
        <v>608</v>
      </c>
      <c r="E382" s="835" t="s">
        <v>3307</v>
      </c>
      <c r="F382" s="863" t="s">
        <v>3308</v>
      </c>
      <c r="G382" s="835" t="s">
        <v>3313</v>
      </c>
      <c r="H382" s="835" t="s">
        <v>3314</v>
      </c>
      <c r="I382" s="849">
        <v>0.30000001192092896</v>
      </c>
      <c r="J382" s="849">
        <v>800</v>
      </c>
      <c r="K382" s="850">
        <v>240</v>
      </c>
    </row>
    <row r="383" spans="1:11" ht="14.4" customHeight="1" x14ac:dyDescent="0.3">
      <c r="A383" s="831" t="s">
        <v>585</v>
      </c>
      <c r="B383" s="832" t="s">
        <v>586</v>
      </c>
      <c r="C383" s="835" t="s">
        <v>607</v>
      </c>
      <c r="D383" s="863" t="s">
        <v>608</v>
      </c>
      <c r="E383" s="835" t="s">
        <v>3307</v>
      </c>
      <c r="F383" s="863" t="s">
        <v>3308</v>
      </c>
      <c r="G383" s="835" t="s">
        <v>3315</v>
      </c>
      <c r="H383" s="835" t="s">
        <v>3316</v>
      </c>
      <c r="I383" s="849">
        <v>0.30500000715255737</v>
      </c>
      <c r="J383" s="849">
        <v>500</v>
      </c>
      <c r="K383" s="850">
        <v>153</v>
      </c>
    </row>
    <row r="384" spans="1:11" ht="14.4" customHeight="1" x14ac:dyDescent="0.3">
      <c r="A384" s="831" t="s">
        <v>585</v>
      </c>
      <c r="B384" s="832" t="s">
        <v>586</v>
      </c>
      <c r="C384" s="835" t="s">
        <v>607</v>
      </c>
      <c r="D384" s="863" t="s">
        <v>608</v>
      </c>
      <c r="E384" s="835" t="s">
        <v>3307</v>
      </c>
      <c r="F384" s="863" t="s">
        <v>3308</v>
      </c>
      <c r="G384" s="835" t="s">
        <v>3634</v>
      </c>
      <c r="H384" s="835" t="s">
        <v>3635</v>
      </c>
      <c r="I384" s="849">
        <v>0.30000001192092896</v>
      </c>
      <c r="J384" s="849">
        <v>3500</v>
      </c>
      <c r="K384" s="850">
        <v>1050</v>
      </c>
    </row>
    <row r="385" spans="1:11" ht="14.4" customHeight="1" x14ac:dyDescent="0.3">
      <c r="A385" s="831" t="s">
        <v>585</v>
      </c>
      <c r="B385" s="832" t="s">
        <v>586</v>
      </c>
      <c r="C385" s="835" t="s">
        <v>607</v>
      </c>
      <c r="D385" s="863" t="s">
        <v>608</v>
      </c>
      <c r="E385" s="835" t="s">
        <v>3307</v>
      </c>
      <c r="F385" s="863" t="s">
        <v>3308</v>
      </c>
      <c r="G385" s="835" t="s">
        <v>3636</v>
      </c>
      <c r="H385" s="835" t="s">
        <v>3637</v>
      </c>
      <c r="I385" s="849">
        <v>0.68000000715255737</v>
      </c>
      <c r="J385" s="849">
        <v>100</v>
      </c>
      <c r="K385" s="850">
        <v>68</v>
      </c>
    </row>
    <row r="386" spans="1:11" ht="14.4" customHeight="1" x14ac:dyDescent="0.3">
      <c r="A386" s="831" t="s">
        <v>585</v>
      </c>
      <c r="B386" s="832" t="s">
        <v>586</v>
      </c>
      <c r="C386" s="835" t="s">
        <v>607</v>
      </c>
      <c r="D386" s="863" t="s">
        <v>608</v>
      </c>
      <c r="E386" s="835" t="s">
        <v>3307</v>
      </c>
      <c r="F386" s="863" t="s">
        <v>3308</v>
      </c>
      <c r="G386" s="835" t="s">
        <v>3317</v>
      </c>
      <c r="H386" s="835" t="s">
        <v>3318</v>
      </c>
      <c r="I386" s="849">
        <v>0.54166668653488159</v>
      </c>
      <c r="J386" s="849">
        <v>11000</v>
      </c>
      <c r="K386" s="850">
        <v>5950</v>
      </c>
    </row>
    <row r="387" spans="1:11" ht="14.4" customHeight="1" x14ac:dyDescent="0.3">
      <c r="A387" s="831" t="s">
        <v>585</v>
      </c>
      <c r="B387" s="832" t="s">
        <v>586</v>
      </c>
      <c r="C387" s="835" t="s">
        <v>607</v>
      </c>
      <c r="D387" s="863" t="s">
        <v>608</v>
      </c>
      <c r="E387" s="835" t="s">
        <v>3307</v>
      </c>
      <c r="F387" s="863" t="s">
        <v>3308</v>
      </c>
      <c r="G387" s="835" t="s">
        <v>3638</v>
      </c>
      <c r="H387" s="835" t="s">
        <v>3639</v>
      </c>
      <c r="I387" s="849">
        <v>1.8019999504089355</v>
      </c>
      <c r="J387" s="849">
        <v>1200</v>
      </c>
      <c r="K387" s="850">
        <v>2163</v>
      </c>
    </row>
    <row r="388" spans="1:11" ht="14.4" customHeight="1" x14ac:dyDescent="0.3">
      <c r="A388" s="831" t="s">
        <v>585</v>
      </c>
      <c r="B388" s="832" t="s">
        <v>586</v>
      </c>
      <c r="C388" s="835" t="s">
        <v>607</v>
      </c>
      <c r="D388" s="863" t="s">
        <v>608</v>
      </c>
      <c r="E388" s="835" t="s">
        <v>3307</v>
      </c>
      <c r="F388" s="863" t="s">
        <v>3308</v>
      </c>
      <c r="G388" s="835" t="s">
        <v>3319</v>
      </c>
      <c r="H388" s="835" t="s">
        <v>3320</v>
      </c>
      <c r="I388" s="849">
        <v>1.8149999976158142</v>
      </c>
      <c r="J388" s="849">
        <v>400</v>
      </c>
      <c r="K388" s="850">
        <v>729.1300048828125</v>
      </c>
    </row>
    <row r="389" spans="1:11" ht="14.4" customHeight="1" x14ac:dyDescent="0.3">
      <c r="A389" s="831" t="s">
        <v>585</v>
      </c>
      <c r="B389" s="832" t="s">
        <v>586</v>
      </c>
      <c r="C389" s="835" t="s">
        <v>607</v>
      </c>
      <c r="D389" s="863" t="s">
        <v>608</v>
      </c>
      <c r="E389" s="835" t="s">
        <v>3321</v>
      </c>
      <c r="F389" s="863" t="s">
        <v>3322</v>
      </c>
      <c r="G389" s="835" t="s">
        <v>3323</v>
      </c>
      <c r="H389" s="835" t="s">
        <v>3324</v>
      </c>
      <c r="I389" s="849">
        <v>0.62999999523162842</v>
      </c>
      <c r="J389" s="849">
        <v>15000</v>
      </c>
      <c r="K389" s="850">
        <v>9450</v>
      </c>
    </row>
    <row r="390" spans="1:11" ht="14.4" customHeight="1" x14ac:dyDescent="0.3">
      <c r="A390" s="831" t="s">
        <v>585</v>
      </c>
      <c r="B390" s="832" t="s">
        <v>586</v>
      </c>
      <c r="C390" s="835" t="s">
        <v>607</v>
      </c>
      <c r="D390" s="863" t="s">
        <v>608</v>
      </c>
      <c r="E390" s="835" t="s">
        <v>3321</v>
      </c>
      <c r="F390" s="863" t="s">
        <v>3322</v>
      </c>
      <c r="G390" s="835" t="s">
        <v>3325</v>
      </c>
      <c r="H390" s="835" t="s">
        <v>3326</v>
      </c>
      <c r="I390" s="849">
        <v>0.62999999523162842</v>
      </c>
      <c r="J390" s="849">
        <v>34000</v>
      </c>
      <c r="K390" s="850">
        <v>21420</v>
      </c>
    </row>
    <row r="391" spans="1:11" ht="14.4" customHeight="1" x14ac:dyDescent="0.3">
      <c r="A391" s="831" t="s">
        <v>585</v>
      </c>
      <c r="B391" s="832" t="s">
        <v>586</v>
      </c>
      <c r="C391" s="835" t="s">
        <v>607</v>
      </c>
      <c r="D391" s="863" t="s">
        <v>608</v>
      </c>
      <c r="E391" s="835" t="s">
        <v>3321</v>
      </c>
      <c r="F391" s="863" t="s">
        <v>3322</v>
      </c>
      <c r="G391" s="835" t="s">
        <v>3327</v>
      </c>
      <c r="H391" s="835" t="s">
        <v>3328</v>
      </c>
      <c r="I391" s="849">
        <v>0.63249999284744263</v>
      </c>
      <c r="J391" s="849">
        <v>11000</v>
      </c>
      <c r="K391" s="850">
        <v>6950</v>
      </c>
    </row>
    <row r="392" spans="1:11" ht="14.4" customHeight="1" x14ac:dyDescent="0.3">
      <c r="A392" s="831" t="s">
        <v>585</v>
      </c>
      <c r="B392" s="832" t="s">
        <v>586</v>
      </c>
      <c r="C392" s="835" t="s">
        <v>607</v>
      </c>
      <c r="D392" s="863" t="s">
        <v>608</v>
      </c>
      <c r="E392" s="835" t="s">
        <v>3321</v>
      </c>
      <c r="F392" s="863" t="s">
        <v>3322</v>
      </c>
      <c r="G392" s="835" t="s">
        <v>3640</v>
      </c>
      <c r="H392" s="835" t="s">
        <v>3641</v>
      </c>
      <c r="I392" s="849">
        <v>12.590000152587891</v>
      </c>
      <c r="J392" s="849">
        <v>50</v>
      </c>
      <c r="K392" s="850">
        <v>629.5</v>
      </c>
    </row>
    <row r="393" spans="1:11" ht="14.4" customHeight="1" x14ac:dyDescent="0.3">
      <c r="A393" s="831" t="s">
        <v>585</v>
      </c>
      <c r="B393" s="832" t="s">
        <v>586</v>
      </c>
      <c r="C393" s="835" t="s">
        <v>607</v>
      </c>
      <c r="D393" s="863" t="s">
        <v>608</v>
      </c>
      <c r="E393" s="835" t="s">
        <v>3321</v>
      </c>
      <c r="F393" s="863" t="s">
        <v>3322</v>
      </c>
      <c r="G393" s="835" t="s">
        <v>3642</v>
      </c>
      <c r="H393" s="835" t="s">
        <v>3643</v>
      </c>
      <c r="I393" s="849">
        <v>12.579999923706055</v>
      </c>
      <c r="J393" s="849">
        <v>50</v>
      </c>
      <c r="K393" s="850">
        <v>629</v>
      </c>
    </row>
    <row r="394" spans="1:11" ht="14.4" customHeight="1" x14ac:dyDescent="0.3">
      <c r="A394" s="831" t="s">
        <v>585</v>
      </c>
      <c r="B394" s="832" t="s">
        <v>586</v>
      </c>
      <c r="C394" s="835" t="s">
        <v>607</v>
      </c>
      <c r="D394" s="863" t="s">
        <v>608</v>
      </c>
      <c r="E394" s="835" t="s">
        <v>3321</v>
      </c>
      <c r="F394" s="863" t="s">
        <v>3322</v>
      </c>
      <c r="G394" s="835" t="s">
        <v>3323</v>
      </c>
      <c r="H394" s="835" t="s">
        <v>3333</v>
      </c>
      <c r="I394" s="849">
        <v>0.62999999523162842</v>
      </c>
      <c r="J394" s="849">
        <v>4000</v>
      </c>
      <c r="K394" s="850">
        <v>2520</v>
      </c>
    </row>
    <row r="395" spans="1:11" ht="14.4" customHeight="1" x14ac:dyDescent="0.3">
      <c r="A395" s="831" t="s">
        <v>585</v>
      </c>
      <c r="B395" s="832" t="s">
        <v>586</v>
      </c>
      <c r="C395" s="835" t="s">
        <v>607</v>
      </c>
      <c r="D395" s="863" t="s">
        <v>608</v>
      </c>
      <c r="E395" s="835" t="s">
        <v>3321</v>
      </c>
      <c r="F395" s="863" t="s">
        <v>3322</v>
      </c>
      <c r="G395" s="835" t="s">
        <v>3327</v>
      </c>
      <c r="H395" s="835" t="s">
        <v>3334</v>
      </c>
      <c r="I395" s="849">
        <v>0.62999999523162842</v>
      </c>
      <c r="J395" s="849">
        <v>4000</v>
      </c>
      <c r="K395" s="850">
        <v>2520</v>
      </c>
    </row>
    <row r="396" spans="1:11" ht="14.4" customHeight="1" x14ac:dyDescent="0.3">
      <c r="A396" s="831" t="s">
        <v>585</v>
      </c>
      <c r="B396" s="832" t="s">
        <v>586</v>
      </c>
      <c r="C396" s="835" t="s">
        <v>607</v>
      </c>
      <c r="D396" s="863" t="s">
        <v>608</v>
      </c>
      <c r="E396" s="835" t="s">
        <v>3321</v>
      </c>
      <c r="F396" s="863" t="s">
        <v>3322</v>
      </c>
      <c r="G396" s="835" t="s">
        <v>3325</v>
      </c>
      <c r="H396" s="835" t="s">
        <v>3335</v>
      </c>
      <c r="I396" s="849">
        <v>0.62999999523162842</v>
      </c>
      <c r="J396" s="849">
        <v>10000</v>
      </c>
      <c r="K396" s="850">
        <v>6300</v>
      </c>
    </row>
    <row r="397" spans="1:11" ht="14.4" customHeight="1" x14ac:dyDescent="0.3">
      <c r="A397" s="831" t="s">
        <v>585</v>
      </c>
      <c r="B397" s="832" t="s">
        <v>586</v>
      </c>
      <c r="C397" s="835" t="s">
        <v>607</v>
      </c>
      <c r="D397" s="863" t="s">
        <v>608</v>
      </c>
      <c r="E397" s="835" t="s">
        <v>3644</v>
      </c>
      <c r="F397" s="863" t="s">
        <v>3645</v>
      </c>
      <c r="G397" s="835" t="s">
        <v>3646</v>
      </c>
      <c r="H397" s="835" t="s">
        <v>3647</v>
      </c>
      <c r="I397" s="849">
        <v>1328.800048828125</v>
      </c>
      <c r="J397" s="849">
        <v>10</v>
      </c>
      <c r="K397" s="850">
        <v>13287.98046875</v>
      </c>
    </row>
    <row r="398" spans="1:11" ht="14.4" customHeight="1" x14ac:dyDescent="0.3">
      <c r="A398" s="831" t="s">
        <v>585</v>
      </c>
      <c r="B398" s="832" t="s">
        <v>586</v>
      </c>
      <c r="C398" s="835" t="s">
        <v>607</v>
      </c>
      <c r="D398" s="863" t="s">
        <v>608</v>
      </c>
      <c r="E398" s="835" t="s">
        <v>3644</v>
      </c>
      <c r="F398" s="863" t="s">
        <v>3645</v>
      </c>
      <c r="G398" s="835" t="s">
        <v>3648</v>
      </c>
      <c r="H398" s="835" t="s">
        <v>3649</v>
      </c>
      <c r="I398" s="849">
        <v>1849.9100341796875</v>
      </c>
      <c r="J398" s="849">
        <v>5</v>
      </c>
      <c r="K398" s="850">
        <v>9249.5400390625</v>
      </c>
    </row>
    <row r="399" spans="1:11" ht="14.4" customHeight="1" x14ac:dyDescent="0.3">
      <c r="A399" s="831" t="s">
        <v>585</v>
      </c>
      <c r="B399" s="832" t="s">
        <v>586</v>
      </c>
      <c r="C399" s="835" t="s">
        <v>607</v>
      </c>
      <c r="D399" s="863" t="s">
        <v>608</v>
      </c>
      <c r="E399" s="835" t="s">
        <v>3644</v>
      </c>
      <c r="F399" s="863" t="s">
        <v>3645</v>
      </c>
      <c r="G399" s="835" t="s">
        <v>3650</v>
      </c>
      <c r="H399" s="835" t="s">
        <v>3651</v>
      </c>
      <c r="I399" s="849">
        <v>2487.280029296875</v>
      </c>
      <c r="J399" s="849">
        <v>5</v>
      </c>
      <c r="K399" s="850">
        <v>12436.3798828125</v>
      </c>
    </row>
    <row r="400" spans="1:11" ht="14.4" customHeight="1" x14ac:dyDescent="0.3">
      <c r="A400" s="831" t="s">
        <v>585</v>
      </c>
      <c r="B400" s="832" t="s">
        <v>586</v>
      </c>
      <c r="C400" s="835" t="s">
        <v>607</v>
      </c>
      <c r="D400" s="863" t="s">
        <v>608</v>
      </c>
      <c r="E400" s="835" t="s">
        <v>3644</v>
      </c>
      <c r="F400" s="863" t="s">
        <v>3645</v>
      </c>
      <c r="G400" s="835" t="s">
        <v>3652</v>
      </c>
      <c r="H400" s="835" t="s">
        <v>3653</v>
      </c>
      <c r="I400" s="849">
        <v>5057.7998046875</v>
      </c>
      <c r="J400" s="849">
        <v>4</v>
      </c>
      <c r="K400" s="850">
        <v>20231.2001953125</v>
      </c>
    </row>
    <row r="401" spans="1:11" ht="14.4" customHeight="1" x14ac:dyDescent="0.3">
      <c r="A401" s="831" t="s">
        <v>585</v>
      </c>
      <c r="B401" s="832" t="s">
        <v>586</v>
      </c>
      <c r="C401" s="835" t="s">
        <v>607</v>
      </c>
      <c r="D401" s="863" t="s">
        <v>608</v>
      </c>
      <c r="E401" s="835" t="s">
        <v>3644</v>
      </c>
      <c r="F401" s="863" t="s">
        <v>3645</v>
      </c>
      <c r="G401" s="835" t="s">
        <v>3654</v>
      </c>
      <c r="H401" s="835" t="s">
        <v>3655</v>
      </c>
      <c r="I401" s="849">
        <v>4605.259765625</v>
      </c>
      <c r="J401" s="849">
        <v>1</v>
      </c>
      <c r="K401" s="850">
        <v>4605.259765625</v>
      </c>
    </row>
    <row r="402" spans="1:11" ht="14.4" customHeight="1" x14ac:dyDescent="0.3">
      <c r="A402" s="831" t="s">
        <v>585</v>
      </c>
      <c r="B402" s="832" t="s">
        <v>586</v>
      </c>
      <c r="C402" s="835" t="s">
        <v>607</v>
      </c>
      <c r="D402" s="863" t="s">
        <v>608</v>
      </c>
      <c r="E402" s="835" t="s">
        <v>3336</v>
      </c>
      <c r="F402" s="863" t="s">
        <v>3337</v>
      </c>
      <c r="G402" s="835" t="s">
        <v>3656</v>
      </c>
      <c r="H402" s="835" t="s">
        <v>3657</v>
      </c>
      <c r="I402" s="849">
        <v>23.471999359130859</v>
      </c>
      <c r="J402" s="849">
        <v>390</v>
      </c>
      <c r="K402" s="850">
        <v>9153.900146484375</v>
      </c>
    </row>
    <row r="403" spans="1:11" ht="14.4" customHeight="1" x14ac:dyDescent="0.3">
      <c r="A403" s="831" t="s">
        <v>585</v>
      </c>
      <c r="B403" s="832" t="s">
        <v>586</v>
      </c>
      <c r="C403" s="835" t="s">
        <v>607</v>
      </c>
      <c r="D403" s="863" t="s">
        <v>608</v>
      </c>
      <c r="E403" s="835" t="s">
        <v>3336</v>
      </c>
      <c r="F403" s="863" t="s">
        <v>3337</v>
      </c>
      <c r="G403" s="835" t="s">
        <v>3658</v>
      </c>
      <c r="H403" s="835" t="s">
        <v>3659</v>
      </c>
      <c r="I403" s="849">
        <v>15.141666889190674</v>
      </c>
      <c r="J403" s="849">
        <v>700</v>
      </c>
      <c r="K403" s="850">
        <v>10621.5</v>
      </c>
    </row>
    <row r="404" spans="1:11" ht="14.4" customHeight="1" x14ac:dyDescent="0.3">
      <c r="A404" s="831" t="s">
        <v>585</v>
      </c>
      <c r="B404" s="832" t="s">
        <v>586</v>
      </c>
      <c r="C404" s="835" t="s">
        <v>607</v>
      </c>
      <c r="D404" s="863" t="s">
        <v>608</v>
      </c>
      <c r="E404" s="835" t="s">
        <v>3336</v>
      </c>
      <c r="F404" s="863" t="s">
        <v>3337</v>
      </c>
      <c r="G404" s="835" t="s">
        <v>3660</v>
      </c>
      <c r="H404" s="835" t="s">
        <v>3661</v>
      </c>
      <c r="I404" s="849">
        <v>25.940000534057617</v>
      </c>
      <c r="J404" s="849">
        <v>150</v>
      </c>
      <c r="K404" s="850">
        <v>3891.3599853515625</v>
      </c>
    </row>
    <row r="405" spans="1:11" ht="14.4" customHeight="1" x14ac:dyDescent="0.3">
      <c r="A405" s="831" t="s">
        <v>585</v>
      </c>
      <c r="B405" s="832" t="s">
        <v>586</v>
      </c>
      <c r="C405" s="835" t="s">
        <v>607</v>
      </c>
      <c r="D405" s="863" t="s">
        <v>608</v>
      </c>
      <c r="E405" s="835" t="s">
        <v>3336</v>
      </c>
      <c r="F405" s="863" t="s">
        <v>3337</v>
      </c>
      <c r="G405" s="835" t="s">
        <v>3662</v>
      </c>
      <c r="H405" s="835" t="s">
        <v>3663</v>
      </c>
      <c r="I405" s="849">
        <v>32.669998168945313</v>
      </c>
      <c r="J405" s="849">
        <v>100</v>
      </c>
      <c r="K405" s="850">
        <v>3267</v>
      </c>
    </row>
    <row r="406" spans="1:11" ht="14.4" customHeight="1" x14ac:dyDescent="0.3">
      <c r="A406" s="831" t="s">
        <v>585</v>
      </c>
      <c r="B406" s="832" t="s">
        <v>586</v>
      </c>
      <c r="C406" s="835" t="s">
        <v>607</v>
      </c>
      <c r="D406" s="863" t="s">
        <v>608</v>
      </c>
      <c r="E406" s="835" t="s">
        <v>3336</v>
      </c>
      <c r="F406" s="863" t="s">
        <v>3337</v>
      </c>
      <c r="G406" s="835" t="s">
        <v>3664</v>
      </c>
      <c r="H406" s="835" t="s">
        <v>3665</v>
      </c>
      <c r="I406" s="849">
        <v>21.719999313354492</v>
      </c>
      <c r="J406" s="849">
        <v>30</v>
      </c>
      <c r="K406" s="850">
        <v>651.71002197265625</v>
      </c>
    </row>
    <row r="407" spans="1:11" ht="14.4" customHeight="1" x14ac:dyDescent="0.3">
      <c r="A407" s="831" t="s">
        <v>585</v>
      </c>
      <c r="B407" s="832" t="s">
        <v>586</v>
      </c>
      <c r="C407" s="835" t="s">
        <v>607</v>
      </c>
      <c r="D407" s="863" t="s">
        <v>608</v>
      </c>
      <c r="E407" s="835" t="s">
        <v>3336</v>
      </c>
      <c r="F407" s="863" t="s">
        <v>3337</v>
      </c>
      <c r="G407" s="835" t="s">
        <v>3666</v>
      </c>
      <c r="H407" s="835" t="s">
        <v>3667</v>
      </c>
      <c r="I407" s="849">
        <v>54.279998779296875</v>
      </c>
      <c r="J407" s="849">
        <v>380</v>
      </c>
      <c r="K407" s="850">
        <v>20626.640625</v>
      </c>
    </row>
    <row r="408" spans="1:11" ht="14.4" customHeight="1" x14ac:dyDescent="0.3">
      <c r="A408" s="831" t="s">
        <v>585</v>
      </c>
      <c r="B408" s="832" t="s">
        <v>586</v>
      </c>
      <c r="C408" s="835" t="s">
        <v>607</v>
      </c>
      <c r="D408" s="863" t="s">
        <v>608</v>
      </c>
      <c r="E408" s="835" t="s">
        <v>3336</v>
      </c>
      <c r="F408" s="863" t="s">
        <v>3337</v>
      </c>
      <c r="G408" s="835" t="s">
        <v>3340</v>
      </c>
      <c r="H408" s="835" t="s">
        <v>3341</v>
      </c>
      <c r="I408" s="849">
        <v>308.14665730794269</v>
      </c>
      <c r="J408" s="849">
        <v>30</v>
      </c>
      <c r="K408" s="850">
        <v>9244.39990234375</v>
      </c>
    </row>
    <row r="409" spans="1:11" ht="14.4" customHeight="1" x14ac:dyDescent="0.3">
      <c r="A409" s="831" t="s">
        <v>585</v>
      </c>
      <c r="B409" s="832" t="s">
        <v>586</v>
      </c>
      <c r="C409" s="835" t="s">
        <v>607</v>
      </c>
      <c r="D409" s="863" t="s">
        <v>608</v>
      </c>
      <c r="E409" s="835" t="s">
        <v>3336</v>
      </c>
      <c r="F409" s="863" t="s">
        <v>3337</v>
      </c>
      <c r="G409" s="835" t="s">
        <v>3668</v>
      </c>
      <c r="H409" s="835" t="s">
        <v>3669</v>
      </c>
      <c r="I409" s="849">
        <v>463.83333333333331</v>
      </c>
      <c r="J409" s="849">
        <v>56</v>
      </c>
      <c r="K409" s="850">
        <v>35931.98974609375</v>
      </c>
    </row>
    <row r="410" spans="1:11" ht="14.4" customHeight="1" x14ac:dyDescent="0.3">
      <c r="A410" s="831" t="s">
        <v>585</v>
      </c>
      <c r="B410" s="832" t="s">
        <v>586</v>
      </c>
      <c r="C410" s="835" t="s">
        <v>610</v>
      </c>
      <c r="D410" s="863" t="s">
        <v>611</v>
      </c>
      <c r="E410" s="835" t="s">
        <v>3670</v>
      </c>
      <c r="F410" s="863" t="s">
        <v>3671</v>
      </c>
      <c r="G410" s="835" t="s">
        <v>3672</v>
      </c>
      <c r="H410" s="835" t="s">
        <v>3673</v>
      </c>
      <c r="I410" s="849">
        <v>7830.740234375</v>
      </c>
      <c r="J410" s="849">
        <v>3</v>
      </c>
      <c r="K410" s="850">
        <v>23492.220703125</v>
      </c>
    </row>
    <row r="411" spans="1:11" ht="14.4" customHeight="1" x14ac:dyDescent="0.3">
      <c r="A411" s="831" t="s">
        <v>585</v>
      </c>
      <c r="B411" s="832" t="s">
        <v>586</v>
      </c>
      <c r="C411" s="835" t="s">
        <v>610</v>
      </c>
      <c r="D411" s="863" t="s">
        <v>611</v>
      </c>
      <c r="E411" s="835" t="s">
        <v>3670</v>
      </c>
      <c r="F411" s="863" t="s">
        <v>3671</v>
      </c>
      <c r="G411" s="835" t="s">
        <v>3674</v>
      </c>
      <c r="H411" s="835" t="s">
        <v>3675</v>
      </c>
      <c r="I411" s="849">
        <v>11769.5</v>
      </c>
      <c r="J411" s="849">
        <v>3</v>
      </c>
      <c r="K411" s="850">
        <v>35308.5</v>
      </c>
    </row>
    <row r="412" spans="1:11" ht="14.4" customHeight="1" x14ac:dyDescent="0.3">
      <c r="A412" s="831" t="s">
        <v>585</v>
      </c>
      <c r="B412" s="832" t="s">
        <v>586</v>
      </c>
      <c r="C412" s="835" t="s">
        <v>610</v>
      </c>
      <c r="D412" s="863" t="s">
        <v>611</v>
      </c>
      <c r="E412" s="835" t="s">
        <v>3670</v>
      </c>
      <c r="F412" s="863" t="s">
        <v>3671</v>
      </c>
      <c r="G412" s="835" t="s">
        <v>3676</v>
      </c>
      <c r="H412" s="835" t="s">
        <v>3677</v>
      </c>
      <c r="I412" s="849">
        <v>7223.509765625</v>
      </c>
      <c r="J412" s="849">
        <v>3</v>
      </c>
      <c r="K412" s="850">
        <v>21670.529296875</v>
      </c>
    </row>
    <row r="413" spans="1:11" ht="14.4" customHeight="1" x14ac:dyDescent="0.3">
      <c r="A413" s="831" t="s">
        <v>585</v>
      </c>
      <c r="B413" s="832" t="s">
        <v>586</v>
      </c>
      <c r="C413" s="835" t="s">
        <v>610</v>
      </c>
      <c r="D413" s="863" t="s">
        <v>611</v>
      </c>
      <c r="E413" s="835" t="s">
        <v>3670</v>
      </c>
      <c r="F413" s="863" t="s">
        <v>3671</v>
      </c>
      <c r="G413" s="835" t="s">
        <v>3678</v>
      </c>
      <c r="H413" s="835" t="s">
        <v>3679</v>
      </c>
      <c r="I413" s="849">
        <v>7830.740234375</v>
      </c>
      <c r="J413" s="849">
        <v>5</v>
      </c>
      <c r="K413" s="850">
        <v>39153.701171875</v>
      </c>
    </row>
    <row r="414" spans="1:11" ht="14.4" customHeight="1" x14ac:dyDescent="0.3">
      <c r="A414" s="831" t="s">
        <v>585</v>
      </c>
      <c r="B414" s="832" t="s">
        <v>586</v>
      </c>
      <c r="C414" s="835" t="s">
        <v>610</v>
      </c>
      <c r="D414" s="863" t="s">
        <v>611</v>
      </c>
      <c r="E414" s="835" t="s">
        <v>3670</v>
      </c>
      <c r="F414" s="863" t="s">
        <v>3671</v>
      </c>
      <c r="G414" s="835" t="s">
        <v>3680</v>
      </c>
      <c r="H414" s="835" t="s">
        <v>3681</v>
      </c>
      <c r="I414" s="849">
        <v>1229.0699462890625</v>
      </c>
      <c r="J414" s="849">
        <v>180</v>
      </c>
      <c r="K414" s="850">
        <v>221231.70703125</v>
      </c>
    </row>
    <row r="415" spans="1:11" ht="14.4" customHeight="1" x14ac:dyDescent="0.3">
      <c r="A415" s="831" t="s">
        <v>585</v>
      </c>
      <c r="B415" s="832" t="s">
        <v>586</v>
      </c>
      <c r="C415" s="835" t="s">
        <v>610</v>
      </c>
      <c r="D415" s="863" t="s">
        <v>611</v>
      </c>
      <c r="E415" s="835" t="s">
        <v>3670</v>
      </c>
      <c r="F415" s="863" t="s">
        <v>3671</v>
      </c>
      <c r="G415" s="835" t="s">
        <v>3682</v>
      </c>
      <c r="H415" s="835" t="s">
        <v>3683</v>
      </c>
      <c r="I415" s="849">
        <v>710.46002197265625</v>
      </c>
      <c r="J415" s="849">
        <v>12</v>
      </c>
      <c r="K415" s="850">
        <v>8525.5</v>
      </c>
    </row>
    <row r="416" spans="1:11" ht="14.4" customHeight="1" x14ac:dyDescent="0.3">
      <c r="A416" s="831" t="s">
        <v>585</v>
      </c>
      <c r="B416" s="832" t="s">
        <v>586</v>
      </c>
      <c r="C416" s="835" t="s">
        <v>610</v>
      </c>
      <c r="D416" s="863" t="s">
        <v>611</v>
      </c>
      <c r="E416" s="835" t="s">
        <v>3670</v>
      </c>
      <c r="F416" s="863" t="s">
        <v>3671</v>
      </c>
      <c r="G416" s="835" t="s">
        <v>3684</v>
      </c>
      <c r="H416" s="835" t="s">
        <v>3685</v>
      </c>
      <c r="I416" s="849">
        <v>710.46002197265625</v>
      </c>
      <c r="J416" s="849">
        <v>60</v>
      </c>
      <c r="K416" s="850">
        <v>42627.69921875</v>
      </c>
    </row>
    <row r="417" spans="1:11" ht="14.4" customHeight="1" x14ac:dyDescent="0.3">
      <c r="A417" s="831" t="s">
        <v>585</v>
      </c>
      <c r="B417" s="832" t="s">
        <v>586</v>
      </c>
      <c r="C417" s="835" t="s">
        <v>610</v>
      </c>
      <c r="D417" s="863" t="s">
        <v>611</v>
      </c>
      <c r="E417" s="835" t="s">
        <v>3670</v>
      </c>
      <c r="F417" s="863" t="s">
        <v>3671</v>
      </c>
      <c r="G417" s="835" t="s">
        <v>3686</v>
      </c>
      <c r="H417" s="835" t="s">
        <v>3687</v>
      </c>
      <c r="I417" s="849">
        <v>44040</v>
      </c>
      <c r="J417" s="849">
        <v>2</v>
      </c>
      <c r="K417" s="850">
        <v>88080</v>
      </c>
    </row>
    <row r="418" spans="1:11" ht="14.4" customHeight="1" x14ac:dyDescent="0.3">
      <c r="A418" s="831" t="s">
        <v>585</v>
      </c>
      <c r="B418" s="832" t="s">
        <v>586</v>
      </c>
      <c r="C418" s="835" t="s">
        <v>610</v>
      </c>
      <c r="D418" s="863" t="s">
        <v>611</v>
      </c>
      <c r="E418" s="835" t="s">
        <v>3670</v>
      </c>
      <c r="F418" s="863" t="s">
        <v>3671</v>
      </c>
      <c r="G418" s="835" t="s">
        <v>3688</v>
      </c>
      <c r="H418" s="835" t="s">
        <v>3689</v>
      </c>
      <c r="I418" s="849">
        <v>34900</v>
      </c>
      <c r="J418" s="849">
        <v>1</v>
      </c>
      <c r="K418" s="850">
        <v>34900</v>
      </c>
    </row>
    <row r="419" spans="1:11" ht="14.4" customHeight="1" x14ac:dyDescent="0.3">
      <c r="A419" s="831" t="s">
        <v>585</v>
      </c>
      <c r="B419" s="832" t="s">
        <v>586</v>
      </c>
      <c r="C419" s="835" t="s">
        <v>610</v>
      </c>
      <c r="D419" s="863" t="s">
        <v>611</v>
      </c>
      <c r="E419" s="835" t="s">
        <v>3670</v>
      </c>
      <c r="F419" s="863" t="s">
        <v>3671</v>
      </c>
      <c r="G419" s="835" t="s">
        <v>3690</v>
      </c>
      <c r="H419" s="835" t="s">
        <v>3691</v>
      </c>
      <c r="I419" s="849">
        <v>15620.2197265625</v>
      </c>
      <c r="J419" s="849">
        <v>2</v>
      </c>
      <c r="K419" s="850">
        <v>31240.439453125</v>
      </c>
    </row>
    <row r="420" spans="1:11" ht="14.4" customHeight="1" x14ac:dyDescent="0.3">
      <c r="A420" s="831" t="s">
        <v>585</v>
      </c>
      <c r="B420" s="832" t="s">
        <v>586</v>
      </c>
      <c r="C420" s="835" t="s">
        <v>610</v>
      </c>
      <c r="D420" s="863" t="s">
        <v>611</v>
      </c>
      <c r="E420" s="835" t="s">
        <v>3670</v>
      </c>
      <c r="F420" s="863" t="s">
        <v>3671</v>
      </c>
      <c r="G420" s="835" t="s">
        <v>3692</v>
      </c>
      <c r="H420" s="835" t="s">
        <v>3693</v>
      </c>
      <c r="I420" s="849">
        <v>15620.2197265625</v>
      </c>
      <c r="J420" s="849">
        <v>3</v>
      </c>
      <c r="K420" s="850">
        <v>46860.6591796875</v>
      </c>
    </row>
    <row r="421" spans="1:11" ht="14.4" customHeight="1" x14ac:dyDescent="0.3">
      <c r="A421" s="831" t="s">
        <v>585</v>
      </c>
      <c r="B421" s="832" t="s">
        <v>586</v>
      </c>
      <c r="C421" s="835" t="s">
        <v>610</v>
      </c>
      <c r="D421" s="863" t="s">
        <v>611</v>
      </c>
      <c r="E421" s="835" t="s">
        <v>3670</v>
      </c>
      <c r="F421" s="863" t="s">
        <v>3671</v>
      </c>
      <c r="G421" s="835" t="s">
        <v>3694</v>
      </c>
      <c r="H421" s="835" t="s">
        <v>3695</v>
      </c>
      <c r="I421" s="849">
        <v>15620.2197265625</v>
      </c>
      <c r="J421" s="849">
        <v>3</v>
      </c>
      <c r="K421" s="850">
        <v>46860.6591796875</v>
      </c>
    </row>
    <row r="422" spans="1:11" ht="14.4" customHeight="1" x14ac:dyDescent="0.3">
      <c r="A422" s="831" t="s">
        <v>585</v>
      </c>
      <c r="B422" s="832" t="s">
        <v>586</v>
      </c>
      <c r="C422" s="835" t="s">
        <v>610</v>
      </c>
      <c r="D422" s="863" t="s">
        <v>611</v>
      </c>
      <c r="E422" s="835" t="s">
        <v>3670</v>
      </c>
      <c r="F422" s="863" t="s">
        <v>3671</v>
      </c>
      <c r="G422" s="835" t="s">
        <v>3696</v>
      </c>
      <c r="H422" s="835" t="s">
        <v>3697</v>
      </c>
      <c r="I422" s="849">
        <v>15801</v>
      </c>
      <c r="J422" s="849">
        <v>2</v>
      </c>
      <c r="K422" s="850">
        <v>31602</v>
      </c>
    </row>
    <row r="423" spans="1:11" ht="14.4" customHeight="1" x14ac:dyDescent="0.3">
      <c r="A423" s="831" t="s">
        <v>585</v>
      </c>
      <c r="B423" s="832" t="s">
        <v>586</v>
      </c>
      <c r="C423" s="835" t="s">
        <v>610</v>
      </c>
      <c r="D423" s="863" t="s">
        <v>611</v>
      </c>
      <c r="E423" s="835" t="s">
        <v>3670</v>
      </c>
      <c r="F423" s="863" t="s">
        <v>3671</v>
      </c>
      <c r="G423" s="835" t="s">
        <v>3698</v>
      </c>
      <c r="H423" s="835" t="s">
        <v>3699</v>
      </c>
      <c r="I423" s="849">
        <v>15801</v>
      </c>
      <c r="J423" s="849">
        <v>2</v>
      </c>
      <c r="K423" s="850">
        <v>31602</v>
      </c>
    </row>
    <row r="424" spans="1:11" ht="14.4" customHeight="1" x14ac:dyDescent="0.3">
      <c r="A424" s="831" t="s">
        <v>585</v>
      </c>
      <c r="B424" s="832" t="s">
        <v>586</v>
      </c>
      <c r="C424" s="835" t="s">
        <v>610</v>
      </c>
      <c r="D424" s="863" t="s">
        <v>611</v>
      </c>
      <c r="E424" s="835" t="s">
        <v>3670</v>
      </c>
      <c r="F424" s="863" t="s">
        <v>3671</v>
      </c>
      <c r="G424" s="835" t="s">
        <v>3700</v>
      </c>
      <c r="H424" s="835" t="s">
        <v>3701</v>
      </c>
      <c r="I424" s="849">
        <v>15801</v>
      </c>
      <c r="J424" s="849">
        <v>2</v>
      </c>
      <c r="K424" s="850">
        <v>31602</v>
      </c>
    </row>
    <row r="425" spans="1:11" ht="14.4" customHeight="1" x14ac:dyDescent="0.3">
      <c r="A425" s="831" t="s">
        <v>585</v>
      </c>
      <c r="B425" s="832" t="s">
        <v>586</v>
      </c>
      <c r="C425" s="835" t="s">
        <v>610</v>
      </c>
      <c r="D425" s="863" t="s">
        <v>611</v>
      </c>
      <c r="E425" s="835" t="s">
        <v>3670</v>
      </c>
      <c r="F425" s="863" t="s">
        <v>3671</v>
      </c>
      <c r="G425" s="835" t="s">
        <v>3702</v>
      </c>
      <c r="H425" s="835" t="s">
        <v>3703</v>
      </c>
      <c r="I425" s="849">
        <v>15801</v>
      </c>
      <c r="J425" s="849">
        <v>2</v>
      </c>
      <c r="K425" s="850">
        <v>31602</v>
      </c>
    </row>
    <row r="426" spans="1:11" ht="14.4" customHeight="1" x14ac:dyDescent="0.3">
      <c r="A426" s="831" t="s">
        <v>585</v>
      </c>
      <c r="B426" s="832" t="s">
        <v>586</v>
      </c>
      <c r="C426" s="835" t="s">
        <v>610</v>
      </c>
      <c r="D426" s="863" t="s">
        <v>611</v>
      </c>
      <c r="E426" s="835" t="s">
        <v>3670</v>
      </c>
      <c r="F426" s="863" t="s">
        <v>3671</v>
      </c>
      <c r="G426" s="835" t="s">
        <v>3704</v>
      </c>
      <c r="H426" s="835" t="s">
        <v>3705</v>
      </c>
      <c r="I426" s="849">
        <v>44040</v>
      </c>
      <c r="J426" s="849">
        <v>2</v>
      </c>
      <c r="K426" s="850">
        <v>88080</v>
      </c>
    </row>
    <row r="427" spans="1:11" ht="14.4" customHeight="1" x14ac:dyDescent="0.3">
      <c r="A427" s="831" t="s">
        <v>585</v>
      </c>
      <c r="B427" s="832" t="s">
        <v>586</v>
      </c>
      <c r="C427" s="835" t="s">
        <v>610</v>
      </c>
      <c r="D427" s="863" t="s">
        <v>611</v>
      </c>
      <c r="E427" s="835" t="s">
        <v>3670</v>
      </c>
      <c r="F427" s="863" t="s">
        <v>3671</v>
      </c>
      <c r="G427" s="835" t="s">
        <v>3706</v>
      </c>
      <c r="H427" s="835" t="s">
        <v>3707</v>
      </c>
      <c r="I427" s="849">
        <v>34900</v>
      </c>
      <c r="J427" s="849">
        <v>1</v>
      </c>
      <c r="K427" s="850">
        <v>34900</v>
      </c>
    </row>
    <row r="428" spans="1:11" ht="14.4" customHeight="1" x14ac:dyDescent="0.3">
      <c r="A428" s="831" t="s">
        <v>585</v>
      </c>
      <c r="B428" s="832" t="s">
        <v>586</v>
      </c>
      <c r="C428" s="835" t="s">
        <v>610</v>
      </c>
      <c r="D428" s="863" t="s">
        <v>611</v>
      </c>
      <c r="E428" s="835" t="s">
        <v>3670</v>
      </c>
      <c r="F428" s="863" t="s">
        <v>3671</v>
      </c>
      <c r="G428" s="835" t="s">
        <v>3708</v>
      </c>
      <c r="H428" s="835" t="s">
        <v>3709</v>
      </c>
      <c r="I428" s="849">
        <v>34900</v>
      </c>
      <c r="J428" s="849">
        <v>1</v>
      </c>
      <c r="K428" s="850">
        <v>34900</v>
      </c>
    </row>
    <row r="429" spans="1:11" ht="14.4" customHeight="1" x14ac:dyDescent="0.3">
      <c r="A429" s="831" t="s">
        <v>585</v>
      </c>
      <c r="B429" s="832" t="s">
        <v>586</v>
      </c>
      <c r="C429" s="835" t="s">
        <v>610</v>
      </c>
      <c r="D429" s="863" t="s">
        <v>611</v>
      </c>
      <c r="E429" s="835" t="s">
        <v>3670</v>
      </c>
      <c r="F429" s="863" t="s">
        <v>3671</v>
      </c>
      <c r="G429" s="835" t="s">
        <v>3710</v>
      </c>
      <c r="H429" s="835" t="s">
        <v>3711</v>
      </c>
      <c r="I429" s="849">
        <v>34900</v>
      </c>
      <c r="J429" s="849">
        <v>4</v>
      </c>
      <c r="K429" s="850">
        <v>139600</v>
      </c>
    </row>
    <row r="430" spans="1:11" ht="14.4" customHeight="1" x14ac:dyDescent="0.3">
      <c r="A430" s="831" t="s">
        <v>585</v>
      </c>
      <c r="B430" s="832" t="s">
        <v>586</v>
      </c>
      <c r="C430" s="835" t="s">
        <v>610</v>
      </c>
      <c r="D430" s="863" t="s">
        <v>611</v>
      </c>
      <c r="E430" s="835" t="s">
        <v>3670</v>
      </c>
      <c r="F430" s="863" t="s">
        <v>3671</v>
      </c>
      <c r="G430" s="835" t="s">
        <v>3712</v>
      </c>
      <c r="H430" s="835" t="s">
        <v>3713</v>
      </c>
      <c r="I430" s="849">
        <v>959.0999755859375</v>
      </c>
      <c r="J430" s="849">
        <v>3</v>
      </c>
      <c r="K430" s="850">
        <v>2877.2999267578125</v>
      </c>
    </row>
    <row r="431" spans="1:11" ht="14.4" customHeight="1" x14ac:dyDescent="0.3">
      <c r="A431" s="831" t="s">
        <v>585</v>
      </c>
      <c r="B431" s="832" t="s">
        <v>586</v>
      </c>
      <c r="C431" s="835" t="s">
        <v>610</v>
      </c>
      <c r="D431" s="863" t="s">
        <v>611</v>
      </c>
      <c r="E431" s="835" t="s">
        <v>3670</v>
      </c>
      <c r="F431" s="863" t="s">
        <v>3671</v>
      </c>
      <c r="G431" s="835" t="s">
        <v>3714</v>
      </c>
      <c r="H431" s="835" t="s">
        <v>3715</v>
      </c>
      <c r="I431" s="849">
        <v>959.0999755859375</v>
      </c>
      <c r="J431" s="849">
        <v>8</v>
      </c>
      <c r="K431" s="850">
        <v>7672.7998046875</v>
      </c>
    </row>
    <row r="432" spans="1:11" ht="14.4" customHeight="1" x14ac:dyDescent="0.3">
      <c r="A432" s="831" t="s">
        <v>585</v>
      </c>
      <c r="B432" s="832" t="s">
        <v>586</v>
      </c>
      <c r="C432" s="835" t="s">
        <v>610</v>
      </c>
      <c r="D432" s="863" t="s">
        <v>611</v>
      </c>
      <c r="E432" s="835" t="s">
        <v>3670</v>
      </c>
      <c r="F432" s="863" t="s">
        <v>3671</v>
      </c>
      <c r="G432" s="835" t="s">
        <v>3716</v>
      </c>
      <c r="H432" s="835" t="s">
        <v>3717</v>
      </c>
      <c r="I432" s="849">
        <v>959.0999755859375</v>
      </c>
      <c r="J432" s="849">
        <v>18</v>
      </c>
      <c r="K432" s="850">
        <v>17263.799560546875</v>
      </c>
    </row>
    <row r="433" spans="1:11" ht="14.4" customHeight="1" x14ac:dyDescent="0.3">
      <c r="A433" s="831" t="s">
        <v>585</v>
      </c>
      <c r="B433" s="832" t="s">
        <v>586</v>
      </c>
      <c r="C433" s="835" t="s">
        <v>610</v>
      </c>
      <c r="D433" s="863" t="s">
        <v>611</v>
      </c>
      <c r="E433" s="835" t="s">
        <v>3670</v>
      </c>
      <c r="F433" s="863" t="s">
        <v>3671</v>
      </c>
      <c r="G433" s="835" t="s">
        <v>3718</v>
      </c>
      <c r="H433" s="835" t="s">
        <v>3719</v>
      </c>
      <c r="I433" s="849">
        <v>959.0999755859375</v>
      </c>
      <c r="J433" s="849">
        <v>40</v>
      </c>
      <c r="K433" s="850">
        <v>38364.05078125</v>
      </c>
    </row>
    <row r="434" spans="1:11" ht="14.4" customHeight="1" x14ac:dyDescent="0.3">
      <c r="A434" s="831" t="s">
        <v>585</v>
      </c>
      <c r="B434" s="832" t="s">
        <v>586</v>
      </c>
      <c r="C434" s="835" t="s">
        <v>610</v>
      </c>
      <c r="D434" s="863" t="s">
        <v>611</v>
      </c>
      <c r="E434" s="835" t="s">
        <v>3670</v>
      </c>
      <c r="F434" s="863" t="s">
        <v>3671</v>
      </c>
      <c r="G434" s="835" t="s">
        <v>3720</v>
      </c>
      <c r="H434" s="835" t="s">
        <v>3721</v>
      </c>
      <c r="I434" s="849">
        <v>959.0999755859375</v>
      </c>
      <c r="J434" s="849">
        <v>29</v>
      </c>
      <c r="K434" s="850">
        <v>27813.8994140625</v>
      </c>
    </row>
    <row r="435" spans="1:11" ht="14.4" customHeight="1" x14ac:dyDescent="0.3">
      <c r="A435" s="831" t="s">
        <v>585</v>
      </c>
      <c r="B435" s="832" t="s">
        <v>586</v>
      </c>
      <c r="C435" s="835" t="s">
        <v>610</v>
      </c>
      <c r="D435" s="863" t="s">
        <v>611</v>
      </c>
      <c r="E435" s="835" t="s">
        <v>3722</v>
      </c>
      <c r="F435" s="863" t="s">
        <v>3723</v>
      </c>
      <c r="G435" s="835" t="s">
        <v>3724</v>
      </c>
      <c r="H435" s="835" t="s">
        <v>3725</v>
      </c>
      <c r="I435" s="849">
        <v>41371.734375</v>
      </c>
      <c r="J435" s="849">
        <v>2</v>
      </c>
      <c r="K435" s="850">
        <v>82743.46875</v>
      </c>
    </row>
    <row r="436" spans="1:11" ht="14.4" customHeight="1" x14ac:dyDescent="0.3">
      <c r="A436" s="831" t="s">
        <v>585</v>
      </c>
      <c r="B436" s="832" t="s">
        <v>586</v>
      </c>
      <c r="C436" s="835" t="s">
        <v>610</v>
      </c>
      <c r="D436" s="863" t="s">
        <v>611</v>
      </c>
      <c r="E436" s="835" t="s">
        <v>3722</v>
      </c>
      <c r="F436" s="863" t="s">
        <v>3723</v>
      </c>
      <c r="G436" s="835" t="s">
        <v>3726</v>
      </c>
      <c r="H436" s="835" t="s">
        <v>3727</v>
      </c>
      <c r="I436" s="849">
        <v>41371.73046875</v>
      </c>
      <c r="J436" s="849">
        <v>3</v>
      </c>
      <c r="K436" s="850">
        <v>124115.19140625</v>
      </c>
    </row>
    <row r="437" spans="1:11" ht="14.4" customHeight="1" x14ac:dyDescent="0.3">
      <c r="A437" s="831" t="s">
        <v>585</v>
      </c>
      <c r="B437" s="832" t="s">
        <v>586</v>
      </c>
      <c r="C437" s="835" t="s">
        <v>610</v>
      </c>
      <c r="D437" s="863" t="s">
        <v>611</v>
      </c>
      <c r="E437" s="835" t="s">
        <v>3722</v>
      </c>
      <c r="F437" s="863" t="s">
        <v>3723</v>
      </c>
      <c r="G437" s="835" t="s">
        <v>3728</v>
      </c>
      <c r="H437" s="835" t="s">
        <v>3729</v>
      </c>
      <c r="I437" s="849">
        <v>41371.73046875</v>
      </c>
      <c r="J437" s="849">
        <v>1</v>
      </c>
      <c r="K437" s="850">
        <v>41371.73046875</v>
      </c>
    </row>
    <row r="438" spans="1:11" ht="14.4" customHeight="1" x14ac:dyDescent="0.3">
      <c r="A438" s="831" t="s">
        <v>585</v>
      </c>
      <c r="B438" s="832" t="s">
        <v>586</v>
      </c>
      <c r="C438" s="835" t="s">
        <v>610</v>
      </c>
      <c r="D438" s="863" t="s">
        <v>611</v>
      </c>
      <c r="E438" s="835" t="s">
        <v>3722</v>
      </c>
      <c r="F438" s="863" t="s">
        <v>3723</v>
      </c>
      <c r="G438" s="835" t="s">
        <v>3730</v>
      </c>
      <c r="H438" s="835" t="s">
        <v>3731</v>
      </c>
      <c r="I438" s="849">
        <v>13690.3603515625</v>
      </c>
      <c r="J438" s="849">
        <v>1</v>
      </c>
      <c r="K438" s="850">
        <v>13690.3603515625</v>
      </c>
    </row>
    <row r="439" spans="1:11" ht="14.4" customHeight="1" x14ac:dyDescent="0.3">
      <c r="A439" s="831" t="s">
        <v>585</v>
      </c>
      <c r="B439" s="832" t="s">
        <v>586</v>
      </c>
      <c r="C439" s="835" t="s">
        <v>610</v>
      </c>
      <c r="D439" s="863" t="s">
        <v>611</v>
      </c>
      <c r="E439" s="835" t="s">
        <v>3722</v>
      </c>
      <c r="F439" s="863" t="s">
        <v>3723</v>
      </c>
      <c r="G439" s="835" t="s">
        <v>3732</v>
      </c>
      <c r="H439" s="835" t="s">
        <v>3733</v>
      </c>
      <c r="I439" s="849">
        <v>9895.5296223958339</v>
      </c>
      <c r="J439" s="849">
        <v>3</v>
      </c>
      <c r="K439" s="850">
        <v>29686.5888671875</v>
      </c>
    </row>
    <row r="440" spans="1:11" ht="14.4" customHeight="1" x14ac:dyDescent="0.3">
      <c r="A440" s="831" t="s">
        <v>585</v>
      </c>
      <c r="B440" s="832" t="s">
        <v>586</v>
      </c>
      <c r="C440" s="835" t="s">
        <v>610</v>
      </c>
      <c r="D440" s="863" t="s">
        <v>611</v>
      </c>
      <c r="E440" s="835" t="s">
        <v>3722</v>
      </c>
      <c r="F440" s="863" t="s">
        <v>3723</v>
      </c>
      <c r="G440" s="835" t="s">
        <v>3734</v>
      </c>
      <c r="H440" s="835" t="s">
        <v>3735</v>
      </c>
      <c r="I440" s="849">
        <v>9891.150390625</v>
      </c>
      <c r="J440" s="849">
        <v>2</v>
      </c>
      <c r="K440" s="850">
        <v>19782.30078125</v>
      </c>
    </row>
    <row r="441" spans="1:11" ht="14.4" customHeight="1" x14ac:dyDescent="0.3">
      <c r="A441" s="831" t="s">
        <v>585</v>
      </c>
      <c r="B441" s="832" t="s">
        <v>586</v>
      </c>
      <c r="C441" s="835" t="s">
        <v>610</v>
      </c>
      <c r="D441" s="863" t="s">
        <v>611</v>
      </c>
      <c r="E441" s="835" t="s">
        <v>3722</v>
      </c>
      <c r="F441" s="863" t="s">
        <v>3723</v>
      </c>
      <c r="G441" s="835" t="s">
        <v>3736</v>
      </c>
      <c r="H441" s="835" t="s">
        <v>3737</v>
      </c>
      <c r="I441" s="849">
        <v>9850.900390625</v>
      </c>
      <c r="J441" s="849">
        <v>1</v>
      </c>
      <c r="K441" s="850">
        <v>9850.900390625</v>
      </c>
    </row>
    <row r="442" spans="1:11" ht="14.4" customHeight="1" x14ac:dyDescent="0.3">
      <c r="A442" s="831" t="s">
        <v>585</v>
      </c>
      <c r="B442" s="832" t="s">
        <v>586</v>
      </c>
      <c r="C442" s="835" t="s">
        <v>610</v>
      </c>
      <c r="D442" s="863" t="s">
        <v>611</v>
      </c>
      <c r="E442" s="835" t="s">
        <v>3722</v>
      </c>
      <c r="F442" s="863" t="s">
        <v>3723</v>
      </c>
      <c r="G442" s="835" t="s">
        <v>3738</v>
      </c>
      <c r="H442" s="835" t="s">
        <v>3739</v>
      </c>
      <c r="I442" s="849">
        <v>9850.900390625</v>
      </c>
      <c r="J442" s="849">
        <v>2</v>
      </c>
      <c r="K442" s="850">
        <v>19701.80078125</v>
      </c>
    </row>
    <row r="443" spans="1:11" ht="14.4" customHeight="1" x14ac:dyDescent="0.3">
      <c r="A443" s="831" t="s">
        <v>585</v>
      </c>
      <c r="B443" s="832" t="s">
        <v>586</v>
      </c>
      <c r="C443" s="835" t="s">
        <v>610</v>
      </c>
      <c r="D443" s="863" t="s">
        <v>611</v>
      </c>
      <c r="E443" s="835" t="s">
        <v>3722</v>
      </c>
      <c r="F443" s="863" t="s">
        <v>3723</v>
      </c>
      <c r="G443" s="835" t="s">
        <v>3740</v>
      </c>
      <c r="H443" s="835" t="s">
        <v>3741</v>
      </c>
      <c r="I443" s="849">
        <v>9850.900390625</v>
      </c>
      <c r="J443" s="849">
        <v>1</v>
      </c>
      <c r="K443" s="850">
        <v>9850.900390625</v>
      </c>
    </row>
    <row r="444" spans="1:11" ht="14.4" customHeight="1" x14ac:dyDescent="0.3">
      <c r="A444" s="831" t="s">
        <v>585</v>
      </c>
      <c r="B444" s="832" t="s">
        <v>586</v>
      </c>
      <c r="C444" s="835" t="s">
        <v>610</v>
      </c>
      <c r="D444" s="863" t="s">
        <v>611</v>
      </c>
      <c r="E444" s="835" t="s">
        <v>3722</v>
      </c>
      <c r="F444" s="863" t="s">
        <v>3723</v>
      </c>
      <c r="G444" s="835" t="s">
        <v>3742</v>
      </c>
      <c r="H444" s="835" t="s">
        <v>3743</v>
      </c>
      <c r="I444" s="849">
        <v>6989.7001953125</v>
      </c>
      <c r="J444" s="849">
        <v>4</v>
      </c>
      <c r="K444" s="850">
        <v>27958.80078125</v>
      </c>
    </row>
    <row r="445" spans="1:11" ht="14.4" customHeight="1" x14ac:dyDescent="0.3">
      <c r="A445" s="831" t="s">
        <v>585</v>
      </c>
      <c r="B445" s="832" t="s">
        <v>586</v>
      </c>
      <c r="C445" s="835" t="s">
        <v>610</v>
      </c>
      <c r="D445" s="863" t="s">
        <v>611</v>
      </c>
      <c r="E445" s="835" t="s">
        <v>3722</v>
      </c>
      <c r="F445" s="863" t="s">
        <v>3723</v>
      </c>
      <c r="G445" s="835" t="s">
        <v>3744</v>
      </c>
      <c r="H445" s="835" t="s">
        <v>3745</v>
      </c>
      <c r="I445" s="849">
        <v>64.800003051757813</v>
      </c>
      <c r="J445" s="849">
        <v>240</v>
      </c>
      <c r="K445" s="850">
        <v>15552.60009765625</v>
      </c>
    </row>
    <row r="446" spans="1:11" ht="14.4" customHeight="1" x14ac:dyDescent="0.3">
      <c r="A446" s="831" t="s">
        <v>585</v>
      </c>
      <c r="B446" s="832" t="s">
        <v>586</v>
      </c>
      <c r="C446" s="835" t="s">
        <v>610</v>
      </c>
      <c r="D446" s="863" t="s">
        <v>611</v>
      </c>
      <c r="E446" s="835" t="s">
        <v>3722</v>
      </c>
      <c r="F446" s="863" t="s">
        <v>3723</v>
      </c>
      <c r="G446" s="835" t="s">
        <v>3746</v>
      </c>
      <c r="H446" s="835" t="s">
        <v>3747</v>
      </c>
      <c r="I446" s="849">
        <v>3086.6666666666665</v>
      </c>
      <c r="J446" s="849">
        <v>2</v>
      </c>
      <c r="K446" s="850">
        <v>8830</v>
      </c>
    </row>
    <row r="447" spans="1:11" ht="14.4" customHeight="1" x14ac:dyDescent="0.3">
      <c r="A447" s="831" t="s">
        <v>585</v>
      </c>
      <c r="B447" s="832" t="s">
        <v>586</v>
      </c>
      <c r="C447" s="835" t="s">
        <v>610</v>
      </c>
      <c r="D447" s="863" t="s">
        <v>611</v>
      </c>
      <c r="E447" s="835" t="s">
        <v>3722</v>
      </c>
      <c r="F447" s="863" t="s">
        <v>3723</v>
      </c>
      <c r="G447" s="835" t="s">
        <v>3748</v>
      </c>
      <c r="H447" s="835" t="s">
        <v>3749</v>
      </c>
      <c r="I447" s="849">
        <v>7940</v>
      </c>
      <c r="J447" s="849">
        <v>2</v>
      </c>
      <c r="K447" s="850">
        <v>15880</v>
      </c>
    </row>
    <row r="448" spans="1:11" ht="14.4" customHeight="1" x14ac:dyDescent="0.3">
      <c r="A448" s="831" t="s">
        <v>585</v>
      </c>
      <c r="B448" s="832" t="s">
        <v>586</v>
      </c>
      <c r="C448" s="835" t="s">
        <v>610</v>
      </c>
      <c r="D448" s="863" t="s">
        <v>611</v>
      </c>
      <c r="E448" s="835" t="s">
        <v>3068</v>
      </c>
      <c r="F448" s="863" t="s">
        <v>3069</v>
      </c>
      <c r="G448" s="835" t="s">
        <v>3359</v>
      </c>
      <c r="H448" s="835" t="s">
        <v>3360</v>
      </c>
      <c r="I448" s="849">
        <v>5445</v>
      </c>
      <c r="J448" s="849">
        <v>2</v>
      </c>
      <c r="K448" s="850">
        <v>10890</v>
      </c>
    </row>
    <row r="449" spans="1:11" ht="14.4" customHeight="1" x14ac:dyDescent="0.3">
      <c r="A449" s="831" t="s">
        <v>585</v>
      </c>
      <c r="B449" s="832" t="s">
        <v>586</v>
      </c>
      <c r="C449" s="835" t="s">
        <v>610</v>
      </c>
      <c r="D449" s="863" t="s">
        <v>611</v>
      </c>
      <c r="E449" s="835" t="s">
        <v>3068</v>
      </c>
      <c r="F449" s="863" t="s">
        <v>3069</v>
      </c>
      <c r="G449" s="835" t="s">
        <v>3361</v>
      </c>
      <c r="H449" s="835" t="s">
        <v>3362</v>
      </c>
      <c r="I449" s="849">
        <v>5445</v>
      </c>
      <c r="J449" s="849">
        <v>2</v>
      </c>
      <c r="K449" s="850">
        <v>10890</v>
      </c>
    </row>
    <row r="450" spans="1:11" ht="14.4" customHeight="1" x14ac:dyDescent="0.3">
      <c r="A450" s="831" t="s">
        <v>585</v>
      </c>
      <c r="B450" s="832" t="s">
        <v>586</v>
      </c>
      <c r="C450" s="835" t="s">
        <v>610</v>
      </c>
      <c r="D450" s="863" t="s">
        <v>611</v>
      </c>
      <c r="E450" s="835" t="s">
        <v>3068</v>
      </c>
      <c r="F450" s="863" t="s">
        <v>3069</v>
      </c>
      <c r="G450" s="835" t="s">
        <v>3363</v>
      </c>
      <c r="H450" s="835" t="s">
        <v>3364</v>
      </c>
      <c r="I450" s="849">
        <v>5445</v>
      </c>
      <c r="J450" s="849">
        <v>2</v>
      </c>
      <c r="K450" s="850">
        <v>10890</v>
      </c>
    </row>
    <row r="451" spans="1:11" ht="14.4" customHeight="1" x14ac:dyDescent="0.3">
      <c r="A451" s="831" t="s">
        <v>585</v>
      </c>
      <c r="B451" s="832" t="s">
        <v>586</v>
      </c>
      <c r="C451" s="835" t="s">
        <v>610</v>
      </c>
      <c r="D451" s="863" t="s">
        <v>611</v>
      </c>
      <c r="E451" s="835" t="s">
        <v>3068</v>
      </c>
      <c r="F451" s="863" t="s">
        <v>3069</v>
      </c>
      <c r="G451" s="835" t="s">
        <v>3365</v>
      </c>
      <c r="H451" s="835" t="s">
        <v>3366</v>
      </c>
      <c r="I451" s="849">
        <v>5445</v>
      </c>
      <c r="J451" s="849">
        <v>1</v>
      </c>
      <c r="K451" s="850">
        <v>5445</v>
      </c>
    </row>
    <row r="452" spans="1:11" ht="14.4" customHeight="1" x14ac:dyDescent="0.3">
      <c r="A452" s="831" t="s">
        <v>585</v>
      </c>
      <c r="B452" s="832" t="s">
        <v>586</v>
      </c>
      <c r="C452" s="835" t="s">
        <v>610</v>
      </c>
      <c r="D452" s="863" t="s">
        <v>611</v>
      </c>
      <c r="E452" s="835" t="s">
        <v>3068</v>
      </c>
      <c r="F452" s="863" t="s">
        <v>3069</v>
      </c>
      <c r="G452" s="835" t="s">
        <v>3074</v>
      </c>
      <c r="H452" s="835" t="s">
        <v>3075</v>
      </c>
      <c r="I452" s="849">
        <v>152.46000671386719</v>
      </c>
      <c r="J452" s="849">
        <v>7</v>
      </c>
      <c r="K452" s="850">
        <v>1067.2200164794922</v>
      </c>
    </row>
    <row r="453" spans="1:11" ht="14.4" customHeight="1" x14ac:dyDescent="0.3">
      <c r="A453" s="831" t="s">
        <v>585</v>
      </c>
      <c r="B453" s="832" t="s">
        <v>586</v>
      </c>
      <c r="C453" s="835" t="s">
        <v>610</v>
      </c>
      <c r="D453" s="863" t="s">
        <v>611</v>
      </c>
      <c r="E453" s="835" t="s">
        <v>3068</v>
      </c>
      <c r="F453" s="863" t="s">
        <v>3069</v>
      </c>
      <c r="G453" s="835" t="s">
        <v>3375</v>
      </c>
      <c r="H453" s="835" t="s">
        <v>3376</v>
      </c>
      <c r="I453" s="849">
        <v>3035.31005859375</v>
      </c>
      <c r="J453" s="849">
        <v>4</v>
      </c>
      <c r="K453" s="850">
        <v>12141.240234375</v>
      </c>
    </row>
    <row r="454" spans="1:11" ht="14.4" customHeight="1" x14ac:dyDescent="0.3">
      <c r="A454" s="831" t="s">
        <v>585</v>
      </c>
      <c r="B454" s="832" t="s">
        <v>586</v>
      </c>
      <c r="C454" s="835" t="s">
        <v>610</v>
      </c>
      <c r="D454" s="863" t="s">
        <v>611</v>
      </c>
      <c r="E454" s="835" t="s">
        <v>3068</v>
      </c>
      <c r="F454" s="863" t="s">
        <v>3069</v>
      </c>
      <c r="G454" s="835" t="s">
        <v>3377</v>
      </c>
      <c r="H454" s="835" t="s">
        <v>3378</v>
      </c>
      <c r="I454" s="849">
        <v>3035.31005859375</v>
      </c>
      <c r="J454" s="849">
        <v>3</v>
      </c>
      <c r="K454" s="850">
        <v>9105.93017578125</v>
      </c>
    </row>
    <row r="455" spans="1:11" ht="14.4" customHeight="1" x14ac:dyDescent="0.3">
      <c r="A455" s="831" t="s">
        <v>585</v>
      </c>
      <c r="B455" s="832" t="s">
        <v>586</v>
      </c>
      <c r="C455" s="835" t="s">
        <v>610</v>
      </c>
      <c r="D455" s="863" t="s">
        <v>611</v>
      </c>
      <c r="E455" s="835" t="s">
        <v>3068</v>
      </c>
      <c r="F455" s="863" t="s">
        <v>3069</v>
      </c>
      <c r="G455" s="835" t="s">
        <v>3385</v>
      </c>
      <c r="H455" s="835" t="s">
        <v>3386</v>
      </c>
      <c r="I455" s="849">
        <v>3130.75</v>
      </c>
      <c r="J455" s="849">
        <v>3</v>
      </c>
      <c r="K455" s="850">
        <v>9392.25</v>
      </c>
    </row>
    <row r="456" spans="1:11" ht="14.4" customHeight="1" x14ac:dyDescent="0.3">
      <c r="A456" s="831" t="s">
        <v>585</v>
      </c>
      <c r="B456" s="832" t="s">
        <v>586</v>
      </c>
      <c r="C456" s="835" t="s">
        <v>610</v>
      </c>
      <c r="D456" s="863" t="s">
        <v>611</v>
      </c>
      <c r="E456" s="835" t="s">
        <v>3068</v>
      </c>
      <c r="F456" s="863" t="s">
        <v>3069</v>
      </c>
      <c r="G456" s="835" t="s">
        <v>3387</v>
      </c>
      <c r="H456" s="835" t="s">
        <v>3388</v>
      </c>
      <c r="I456" s="849">
        <v>213.35000610351563</v>
      </c>
      <c r="J456" s="849">
        <v>11</v>
      </c>
      <c r="K456" s="850">
        <v>2346.8199462890625</v>
      </c>
    </row>
    <row r="457" spans="1:11" ht="14.4" customHeight="1" x14ac:dyDescent="0.3">
      <c r="A457" s="831" t="s">
        <v>585</v>
      </c>
      <c r="B457" s="832" t="s">
        <v>586</v>
      </c>
      <c r="C457" s="835" t="s">
        <v>610</v>
      </c>
      <c r="D457" s="863" t="s">
        <v>611</v>
      </c>
      <c r="E457" s="835" t="s">
        <v>3068</v>
      </c>
      <c r="F457" s="863" t="s">
        <v>3069</v>
      </c>
      <c r="G457" s="835" t="s">
        <v>3389</v>
      </c>
      <c r="H457" s="835" t="s">
        <v>3390</v>
      </c>
      <c r="I457" s="849">
        <v>2722.5</v>
      </c>
      <c r="J457" s="849">
        <v>9</v>
      </c>
      <c r="K457" s="850">
        <v>24502.5</v>
      </c>
    </row>
    <row r="458" spans="1:11" ht="14.4" customHeight="1" x14ac:dyDescent="0.3">
      <c r="A458" s="831" t="s">
        <v>585</v>
      </c>
      <c r="B458" s="832" t="s">
        <v>586</v>
      </c>
      <c r="C458" s="835" t="s">
        <v>610</v>
      </c>
      <c r="D458" s="863" t="s">
        <v>611</v>
      </c>
      <c r="E458" s="835" t="s">
        <v>3078</v>
      </c>
      <c r="F458" s="863" t="s">
        <v>3079</v>
      </c>
      <c r="G458" s="835" t="s">
        <v>3750</v>
      </c>
      <c r="H458" s="835" t="s">
        <v>3751</v>
      </c>
      <c r="I458" s="849">
        <v>65.199996948242188</v>
      </c>
      <c r="J458" s="849">
        <v>50</v>
      </c>
      <c r="K458" s="850">
        <v>3260</v>
      </c>
    </row>
    <row r="459" spans="1:11" ht="14.4" customHeight="1" x14ac:dyDescent="0.3">
      <c r="A459" s="831" t="s">
        <v>585</v>
      </c>
      <c r="B459" s="832" t="s">
        <v>586</v>
      </c>
      <c r="C459" s="835" t="s">
        <v>610</v>
      </c>
      <c r="D459" s="863" t="s">
        <v>611</v>
      </c>
      <c r="E459" s="835" t="s">
        <v>3078</v>
      </c>
      <c r="F459" s="863" t="s">
        <v>3079</v>
      </c>
      <c r="G459" s="835" t="s">
        <v>3752</v>
      </c>
      <c r="H459" s="835" t="s">
        <v>3753</v>
      </c>
      <c r="I459" s="849">
        <v>41.169998168945313</v>
      </c>
      <c r="J459" s="849">
        <v>50</v>
      </c>
      <c r="K459" s="850">
        <v>2058.5000610351563</v>
      </c>
    </row>
    <row r="460" spans="1:11" ht="14.4" customHeight="1" x14ac:dyDescent="0.3">
      <c r="A460" s="831" t="s">
        <v>585</v>
      </c>
      <c r="B460" s="832" t="s">
        <v>586</v>
      </c>
      <c r="C460" s="835" t="s">
        <v>610</v>
      </c>
      <c r="D460" s="863" t="s">
        <v>611</v>
      </c>
      <c r="E460" s="835" t="s">
        <v>3078</v>
      </c>
      <c r="F460" s="863" t="s">
        <v>3079</v>
      </c>
      <c r="G460" s="835" t="s">
        <v>3090</v>
      </c>
      <c r="H460" s="835" t="s">
        <v>3091</v>
      </c>
      <c r="I460" s="849">
        <v>0.43000000715255737</v>
      </c>
      <c r="J460" s="849">
        <v>1500</v>
      </c>
      <c r="K460" s="850">
        <v>645</v>
      </c>
    </row>
    <row r="461" spans="1:11" ht="14.4" customHeight="1" x14ac:dyDescent="0.3">
      <c r="A461" s="831" t="s">
        <v>585</v>
      </c>
      <c r="B461" s="832" t="s">
        <v>586</v>
      </c>
      <c r="C461" s="835" t="s">
        <v>610</v>
      </c>
      <c r="D461" s="863" t="s">
        <v>611</v>
      </c>
      <c r="E461" s="835" t="s">
        <v>3078</v>
      </c>
      <c r="F461" s="863" t="s">
        <v>3079</v>
      </c>
      <c r="G461" s="835" t="s">
        <v>3094</v>
      </c>
      <c r="H461" s="835" t="s">
        <v>3095</v>
      </c>
      <c r="I461" s="849">
        <v>1.1699999570846558</v>
      </c>
      <c r="J461" s="849">
        <v>500</v>
      </c>
      <c r="K461" s="850">
        <v>585</v>
      </c>
    </row>
    <row r="462" spans="1:11" ht="14.4" customHeight="1" x14ac:dyDescent="0.3">
      <c r="A462" s="831" t="s">
        <v>585</v>
      </c>
      <c r="B462" s="832" t="s">
        <v>586</v>
      </c>
      <c r="C462" s="835" t="s">
        <v>610</v>
      </c>
      <c r="D462" s="863" t="s">
        <v>611</v>
      </c>
      <c r="E462" s="835" t="s">
        <v>3078</v>
      </c>
      <c r="F462" s="863" t="s">
        <v>3079</v>
      </c>
      <c r="G462" s="835" t="s">
        <v>3754</v>
      </c>
      <c r="H462" s="835" t="s">
        <v>3755</v>
      </c>
      <c r="I462" s="849">
        <v>138</v>
      </c>
      <c r="J462" s="849">
        <v>30</v>
      </c>
      <c r="K462" s="850">
        <v>4140</v>
      </c>
    </row>
    <row r="463" spans="1:11" ht="14.4" customHeight="1" x14ac:dyDescent="0.3">
      <c r="A463" s="831" t="s">
        <v>585</v>
      </c>
      <c r="B463" s="832" t="s">
        <v>586</v>
      </c>
      <c r="C463" s="835" t="s">
        <v>610</v>
      </c>
      <c r="D463" s="863" t="s">
        <v>611</v>
      </c>
      <c r="E463" s="835" t="s">
        <v>3078</v>
      </c>
      <c r="F463" s="863" t="s">
        <v>3079</v>
      </c>
      <c r="G463" s="835" t="s">
        <v>3419</v>
      </c>
      <c r="H463" s="835" t="s">
        <v>3420</v>
      </c>
      <c r="I463" s="849">
        <v>167.83000183105469</v>
      </c>
      <c r="J463" s="849">
        <v>30</v>
      </c>
      <c r="K463" s="850">
        <v>5034.89990234375</v>
      </c>
    </row>
    <row r="464" spans="1:11" ht="14.4" customHeight="1" x14ac:dyDescent="0.3">
      <c r="A464" s="831" t="s">
        <v>585</v>
      </c>
      <c r="B464" s="832" t="s">
        <v>586</v>
      </c>
      <c r="C464" s="835" t="s">
        <v>610</v>
      </c>
      <c r="D464" s="863" t="s">
        <v>611</v>
      </c>
      <c r="E464" s="835" t="s">
        <v>3078</v>
      </c>
      <c r="F464" s="863" t="s">
        <v>3079</v>
      </c>
      <c r="G464" s="835" t="s">
        <v>3756</v>
      </c>
      <c r="H464" s="835" t="s">
        <v>3757</v>
      </c>
      <c r="I464" s="849">
        <v>517.5</v>
      </c>
      <c r="J464" s="849">
        <v>30</v>
      </c>
      <c r="K464" s="850">
        <v>15525</v>
      </c>
    </row>
    <row r="465" spans="1:11" ht="14.4" customHeight="1" x14ac:dyDescent="0.3">
      <c r="A465" s="831" t="s">
        <v>585</v>
      </c>
      <c r="B465" s="832" t="s">
        <v>586</v>
      </c>
      <c r="C465" s="835" t="s">
        <v>610</v>
      </c>
      <c r="D465" s="863" t="s">
        <v>611</v>
      </c>
      <c r="E465" s="835" t="s">
        <v>3078</v>
      </c>
      <c r="F465" s="863" t="s">
        <v>3079</v>
      </c>
      <c r="G465" s="835" t="s">
        <v>3421</v>
      </c>
      <c r="H465" s="835" t="s">
        <v>3422</v>
      </c>
      <c r="I465" s="849">
        <v>3.7999999523162842</v>
      </c>
      <c r="J465" s="849">
        <v>50</v>
      </c>
      <c r="K465" s="850">
        <v>189.80000305175781</v>
      </c>
    </row>
    <row r="466" spans="1:11" ht="14.4" customHeight="1" x14ac:dyDescent="0.3">
      <c r="A466" s="831" t="s">
        <v>585</v>
      </c>
      <c r="B466" s="832" t="s">
        <v>586</v>
      </c>
      <c r="C466" s="835" t="s">
        <v>610</v>
      </c>
      <c r="D466" s="863" t="s">
        <v>611</v>
      </c>
      <c r="E466" s="835" t="s">
        <v>3078</v>
      </c>
      <c r="F466" s="863" t="s">
        <v>3079</v>
      </c>
      <c r="G466" s="835" t="s">
        <v>3110</v>
      </c>
      <c r="H466" s="835" t="s">
        <v>3111</v>
      </c>
      <c r="I466" s="849">
        <v>22.149999618530273</v>
      </c>
      <c r="J466" s="849">
        <v>35</v>
      </c>
      <c r="K466" s="850">
        <v>775.25</v>
      </c>
    </row>
    <row r="467" spans="1:11" ht="14.4" customHeight="1" x14ac:dyDescent="0.3">
      <c r="A467" s="831" t="s">
        <v>585</v>
      </c>
      <c r="B467" s="832" t="s">
        <v>586</v>
      </c>
      <c r="C467" s="835" t="s">
        <v>610</v>
      </c>
      <c r="D467" s="863" t="s">
        <v>611</v>
      </c>
      <c r="E467" s="835" t="s">
        <v>3078</v>
      </c>
      <c r="F467" s="863" t="s">
        <v>3079</v>
      </c>
      <c r="G467" s="835" t="s">
        <v>3347</v>
      </c>
      <c r="H467" s="835" t="s">
        <v>3348</v>
      </c>
      <c r="I467" s="849">
        <v>5.2699999809265137</v>
      </c>
      <c r="J467" s="849">
        <v>40</v>
      </c>
      <c r="K467" s="850">
        <v>210.80000305175781</v>
      </c>
    </row>
    <row r="468" spans="1:11" ht="14.4" customHeight="1" x14ac:dyDescent="0.3">
      <c r="A468" s="831" t="s">
        <v>585</v>
      </c>
      <c r="B468" s="832" t="s">
        <v>586</v>
      </c>
      <c r="C468" s="835" t="s">
        <v>610</v>
      </c>
      <c r="D468" s="863" t="s">
        <v>611</v>
      </c>
      <c r="E468" s="835" t="s">
        <v>3078</v>
      </c>
      <c r="F468" s="863" t="s">
        <v>3079</v>
      </c>
      <c r="G468" s="835" t="s">
        <v>3758</v>
      </c>
      <c r="H468" s="835" t="s">
        <v>3759</v>
      </c>
      <c r="I468" s="849">
        <v>226.55000305175781</v>
      </c>
      <c r="J468" s="849">
        <v>10</v>
      </c>
      <c r="K468" s="850">
        <v>2265.5</v>
      </c>
    </row>
    <row r="469" spans="1:11" ht="14.4" customHeight="1" x14ac:dyDescent="0.3">
      <c r="A469" s="831" t="s">
        <v>585</v>
      </c>
      <c r="B469" s="832" t="s">
        <v>586</v>
      </c>
      <c r="C469" s="835" t="s">
        <v>610</v>
      </c>
      <c r="D469" s="863" t="s">
        <v>611</v>
      </c>
      <c r="E469" s="835" t="s">
        <v>3078</v>
      </c>
      <c r="F469" s="863" t="s">
        <v>3079</v>
      </c>
      <c r="G469" s="835" t="s">
        <v>3122</v>
      </c>
      <c r="H469" s="835" t="s">
        <v>3123</v>
      </c>
      <c r="I469" s="849">
        <v>139.16999816894531</v>
      </c>
      <c r="J469" s="849">
        <v>2</v>
      </c>
      <c r="K469" s="850">
        <v>278.33999633789063</v>
      </c>
    </row>
    <row r="470" spans="1:11" ht="14.4" customHeight="1" x14ac:dyDescent="0.3">
      <c r="A470" s="831" t="s">
        <v>585</v>
      </c>
      <c r="B470" s="832" t="s">
        <v>586</v>
      </c>
      <c r="C470" s="835" t="s">
        <v>610</v>
      </c>
      <c r="D470" s="863" t="s">
        <v>611</v>
      </c>
      <c r="E470" s="835" t="s">
        <v>3078</v>
      </c>
      <c r="F470" s="863" t="s">
        <v>3079</v>
      </c>
      <c r="G470" s="835" t="s">
        <v>3760</v>
      </c>
      <c r="H470" s="835" t="s">
        <v>3761</v>
      </c>
      <c r="I470" s="849">
        <v>372.60000610351563</v>
      </c>
      <c r="J470" s="849">
        <v>9</v>
      </c>
      <c r="K470" s="850">
        <v>3353.4000549316406</v>
      </c>
    </row>
    <row r="471" spans="1:11" ht="14.4" customHeight="1" x14ac:dyDescent="0.3">
      <c r="A471" s="831" t="s">
        <v>585</v>
      </c>
      <c r="B471" s="832" t="s">
        <v>586</v>
      </c>
      <c r="C471" s="835" t="s">
        <v>610</v>
      </c>
      <c r="D471" s="863" t="s">
        <v>611</v>
      </c>
      <c r="E471" s="835" t="s">
        <v>3078</v>
      </c>
      <c r="F471" s="863" t="s">
        <v>3079</v>
      </c>
      <c r="G471" s="835" t="s">
        <v>3441</v>
      </c>
      <c r="H471" s="835" t="s">
        <v>3442</v>
      </c>
      <c r="I471" s="849">
        <v>7.8499999046325684</v>
      </c>
      <c r="J471" s="849">
        <v>100</v>
      </c>
      <c r="K471" s="850">
        <v>785</v>
      </c>
    </row>
    <row r="472" spans="1:11" ht="14.4" customHeight="1" x14ac:dyDescent="0.3">
      <c r="A472" s="831" t="s">
        <v>585</v>
      </c>
      <c r="B472" s="832" t="s">
        <v>586</v>
      </c>
      <c r="C472" s="835" t="s">
        <v>610</v>
      </c>
      <c r="D472" s="863" t="s">
        <v>611</v>
      </c>
      <c r="E472" s="835" t="s">
        <v>3078</v>
      </c>
      <c r="F472" s="863" t="s">
        <v>3079</v>
      </c>
      <c r="G472" s="835" t="s">
        <v>3136</v>
      </c>
      <c r="H472" s="835" t="s">
        <v>3137</v>
      </c>
      <c r="I472" s="849">
        <v>17.045000076293945</v>
      </c>
      <c r="J472" s="849">
        <v>150</v>
      </c>
      <c r="K472" s="850">
        <v>2262</v>
      </c>
    </row>
    <row r="473" spans="1:11" ht="14.4" customHeight="1" x14ac:dyDescent="0.3">
      <c r="A473" s="831" t="s">
        <v>585</v>
      </c>
      <c r="B473" s="832" t="s">
        <v>586</v>
      </c>
      <c r="C473" s="835" t="s">
        <v>610</v>
      </c>
      <c r="D473" s="863" t="s">
        <v>611</v>
      </c>
      <c r="E473" s="835" t="s">
        <v>3078</v>
      </c>
      <c r="F473" s="863" t="s">
        <v>3079</v>
      </c>
      <c r="G473" s="835" t="s">
        <v>3136</v>
      </c>
      <c r="H473" s="835" t="s">
        <v>3138</v>
      </c>
      <c r="I473" s="849">
        <v>22.940000534057617</v>
      </c>
      <c r="J473" s="849">
        <v>100</v>
      </c>
      <c r="K473" s="850">
        <v>2294</v>
      </c>
    </row>
    <row r="474" spans="1:11" ht="14.4" customHeight="1" x14ac:dyDescent="0.3">
      <c r="A474" s="831" t="s">
        <v>585</v>
      </c>
      <c r="B474" s="832" t="s">
        <v>586</v>
      </c>
      <c r="C474" s="835" t="s">
        <v>610</v>
      </c>
      <c r="D474" s="863" t="s">
        <v>611</v>
      </c>
      <c r="E474" s="835" t="s">
        <v>3078</v>
      </c>
      <c r="F474" s="863" t="s">
        <v>3079</v>
      </c>
      <c r="G474" s="835" t="s">
        <v>3445</v>
      </c>
      <c r="H474" s="835" t="s">
        <v>3446</v>
      </c>
      <c r="I474" s="849">
        <v>3.9100000858306885</v>
      </c>
      <c r="J474" s="849">
        <v>50</v>
      </c>
      <c r="K474" s="850">
        <v>195.5</v>
      </c>
    </row>
    <row r="475" spans="1:11" ht="14.4" customHeight="1" x14ac:dyDescent="0.3">
      <c r="A475" s="831" t="s">
        <v>585</v>
      </c>
      <c r="B475" s="832" t="s">
        <v>586</v>
      </c>
      <c r="C475" s="835" t="s">
        <v>610</v>
      </c>
      <c r="D475" s="863" t="s">
        <v>611</v>
      </c>
      <c r="E475" s="835" t="s">
        <v>3078</v>
      </c>
      <c r="F475" s="863" t="s">
        <v>3079</v>
      </c>
      <c r="G475" s="835" t="s">
        <v>3145</v>
      </c>
      <c r="H475" s="835" t="s">
        <v>3146</v>
      </c>
      <c r="I475" s="849">
        <v>1.3799999952316284</v>
      </c>
      <c r="J475" s="849">
        <v>500</v>
      </c>
      <c r="K475" s="850">
        <v>690</v>
      </c>
    </row>
    <row r="476" spans="1:11" ht="14.4" customHeight="1" x14ac:dyDescent="0.3">
      <c r="A476" s="831" t="s">
        <v>585</v>
      </c>
      <c r="B476" s="832" t="s">
        <v>586</v>
      </c>
      <c r="C476" s="835" t="s">
        <v>610</v>
      </c>
      <c r="D476" s="863" t="s">
        <v>611</v>
      </c>
      <c r="E476" s="835" t="s">
        <v>3078</v>
      </c>
      <c r="F476" s="863" t="s">
        <v>3079</v>
      </c>
      <c r="G476" s="835" t="s">
        <v>3151</v>
      </c>
      <c r="H476" s="835" t="s">
        <v>3152</v>
      </c>
      <c r="I476" s="849">
        <v>2.0639999389648436</v>
      </c>
      <c r="J476" s="849">
        <v>400</v>
      </c>
      <c r="K476" s="850">
        <v>825</v>
      </c>
    </row>
    <row r="477" spans="1:11" ht="14.4" customHeight="1" x14ac:dyDescent="0.3">
      <c r="A477" s="831" t="s">
        <v>585</v>
      </c>
      <c r="B477" s="832" t="s">
        <v>586</v>
      </c>
      <c r="C477" s="835" t="s">
        <v>610</v>
      </c>
      <c r="D477" s="863" t="s">
        <v>611</v>
      </c>
      <c r="E477" s="835" t="s">
        <v>3078</v>
      </c>
      <c r="F477" s="863" t="s">
        <v>3079</v>
      </c>
      <c r="G477" s="835" t="s">
        <v>3155</v>
      </c>
      <c r="H477" s="835" t="s">
        <v>3156</v>
      </c>
      <c r="I477" s="849">
        <v>5.875</v>
      </c>
      <c r="J477" s="849">
        <v>400</v>
      </c>
      <c r="K477" s="850">
        <v>2350.5</v>
      </c>
    </row>
    <row r="478" spans="1:11" ht="14.4" customHeight="1" x14ac:dyDescent="0.3">
      <c r="A478" s="831" t="s">
        <v>585</v>
      </c>
      <c r="B478" s="832" t="s">
        <v>586</v>
      </c>
      <c r="C478" s="835" t="s">
        <v>610</v>
      </c>
      <c r="D478" s="863" t="s">
        <v>611</v>
      </c>
      <c r="E478" s="835" t="s">
        <v>3078</v>
      </c>
      <c r="F478" s="863" t="s">
        <v>3079</v>
      </c>
      <c r="G478" s="835" t="s">
        <v>3447</v>
      </c>
      <c r="H478" s="835" t="s">
        <v>3448</v>
      </c>
      <c r="I478" s="849">
        <v>25.100000381469727</v>
      </c>
      <c r="J478" s="849">
        <v>12</v>
      </c>
      <c r="K478" s="850">
        <v>301.20001220703125</v>
      </c>
    </row>
    <row r="479" spans="1:11" ht="14.4" customHeight="1" x14ac:dyDescent="0.3">
      <c r="A479" s="831" t="s">
        <v>585</v>
      </c>
      <c r="B479" s="832" t="s">
        <v>586</v>
      </c>
      <c r="C479" s="835" t="s">
        <v>610</v>
      </c>
      <c r="D479" s="863" t="s">
        <v>611</v>
      </c>
      <c r="E479" s="835" t="s">
        <v>3078</v>
      </c>
      <c r="F479" s="863" t="s">
        <v>3079</v>
      </c>
      <c r="G479" s="835" t="s">
        <v>3455</v>
      </c>
      <c r="H479" s="835" t="s">
        <v>3456</v>
      </c>
      <c r="I479" s="849">
        <v>8.3900003433227539</v>
      </c>
      <c r="J479" s="849">
        <v>1</v>
      </c>
      <c r="K479" s="850">
        <v>8.3900003433227539</v>
      </c>
    </row>
    <row r="480" spans="1:11" ht="14.4" customHeight="1" x14ac:dyDescent="0.3">
      <c r="A480" s="831" t="s">
        <v>585</v>
      </c>
      <c r="B480" s="832" t="s">
        <v>586</v>
      </c>
      <c r="C480" s="835" t="s">
        <v>610</v>
      </c>
      <c r="D480" s="863" t="s">
        <v>611</v>
      </c>
      <c r="E480" s="835" t="s">
        <v>3078</v>
      </c>
      <c r="F480" s="863" t="s">
        <v>3079</v>
      </c>
      <c r="G480" s="835" t="s">
        <v>3457</v>
      </c>
      <c r="H480" s="835" t="s">
        <v>3458</v>
      </c>
      <c r="I480" s="849">
        <v>7.630000114440918</v>
      </c>
      <c r="J480" s="849">
        <v>60</v>
      </c>
      <c r="K480" s="850">
        <v>457.79999542236328</v>
      </c>
    </row>
    <row r="481" spans="1:11" ht="14.4" customHeight="1" x14ac:dyDescent="0.3">
      <c r="A481" s="831" t="s">
        <v>585</v>
      </c>
      <c r="B481" s="832" t="s">
        <v>586</v>
      </c>
      <c r="C481" s="835" t="s">
        <v>610</v>
      </c>
      <c r="D481" s="863" t="s">
        <v>611</v>
      </c>
      <c r="E481" s="835" t="s">
        <v>3078</v>
      </c>
      <c r="F481" s="863" t="s">
        <v>3079</v>
      </c>
      <c r="G481" s="835" t="s">
        <v>3463</v>
      </c>
      <c r="H481" s="835" t="s">
        <v>3464</v>
      </c>
      <c r="I481" s="849">
        <v>26.824999809265137</v>
      </c>
      <c r="J481" s="849">
        <v>48</v>
      </c>
      <c r="K481" s="850">
        <v>1287.5599975585938</v>
      </c>
    </row>
    <row r="482" spans="1:11" ht="14.4" customHeight="1" x14ac:dyDescent="0.3">
      <c r="A482" s="831" t="s">
        <v>585</v>
      </c>
      <c r="B482" s="832" t="s">
        <v>586</v>
      </c>
      <c r="C482" s="835" t="s">
        <v>610</v>
      </c>
      <c r="D482" s="863" t="s">
        <v>611</v>
      </c>
      <c r="E482" s="835" t="s">
        <v>3078</v>
      </c>
      <c r="F482" s="863" t="s">
        <v>3079</v>
      </c>
      <c r="G482" s="835" t="s">
        <v>3762</v>
      </c>
      <c r="H482" s="835" t="s">
        <v>3763</v>
      </c>
      <c r="I482" s="849">
        <v>10.520000457763672</v>
      </c>
      <c r="J482" s="849">
        <v>60</v>
      </c>
      <c r="K482" s="850">
        <v>631.19998168945313</v>
      </c>
    </row>
    <row r="483" spans="1:11" ht="14.4" customHeight="1" x14ac:dyDescent="0.3">
      <c r="A483" s="831" t="s">
        <v>585</v>
      </c>
      <c r="B483" s="832" t="s">
        <v>586</v>
      </c>
      <c r="C483" s="835" t="s">
        <v>610</v>
      </c>
      <c r="D483" s="863" t="s">
        <v>611</v>
      </c>
      <c r="E483" s="835" t="s">
        <v>3078</v>
      </c>
      <c r="F483" s="863" t="s">
        <v>3079</v>
      </c>
      <c r="G483" s="835" t="s">
        <v>3173</v>
      </c>
      <c r="H483" s="835" t="s">
        <v>3174</v>
      </c>
      <c r="I483" s="849">
        <v>1490.4000244140625</v>
      </c>
      <c r="J483" s="849">
        <v>4</v>
      </c>
      <c r="K483" s="850">
        <v>5961.60009765625</v>
      </c>
    </row>
    <row r="484" spans="1:11" ht="14.4" customHeight="1" x14ac:dyDescent="0.3">
      <c r="A484" s="831" t="s">
        <v>585</v>
      </c>
      <c r="B484" s="832" t="s">
        <v>586</v>
      </c>
      <c r="C484" s="835" t="s">
        <v>610</v>
      </c>
      <c r="D484" s="863" t="s">
        <v>611</v>
      </c>
      <c r="E484" s="835" t="s">
        <v>3078</v>
      </c>
      <c r="F484" s="863" t="s">
        <v>3079</v>
      </c>
      <c r="G484" s="835" t="s">
        <v>3764</v>
      </c>
      <c r="H484" s="835" t="s">
        <v>3765</v>
      </c>
      <c r="I484" s="849">
        <v>10.869999885559082</v>
      </c>
      <c r="J484" s="849">
        <v>13000</v>
      </c>
      <c r="K484" s="850">
        <v>141277.3701171875</v>
      </c>
    </row>
    <row r="485" spans="1:11" ht="14.4" customHeight="1" x14ac:dyDescent="0.3">
      <c r="A485" s="831" t="s">
        <v>585</v>
      </c>
      <c r="B485" s="832" t="s">
        <v>586</v>
      </c>
      <c r="C485" s="835" t="s">
        <v>610</v>
      </c>
      <c r="D485" s="863" t="s">
        <v>611</v>
      </c>
      <c r="E485" s="835" t="s">
        <v>3078</v>
      </c>
      <c r="F485" s="863" t="s">
        <v>3079</v>
      </c>
      <c r="G485" s="835" t="s">
        <v>3766</v>
      </c>
      <c r="H485" s="835" t="s">
        <v>3767</v>
      </c>
      <c r="I485" s="849">
        <v>8.7399997711181641</v>
      </c>
      <c r="J485" s="849">
        <v>500</v>
      </c>
      <c r="K485" s="850">
        <v>4370</v>
      </c>
    </row>
    <row r="486" spans="1:11" ht="14.4" customHeight="1" x14ac:dyDescent="0.3">
      <c r="A486" s="831" t="s">
        <v>585</v>
      </c>
      <c r="B486" s="832" t="s">
        <v>586</v>
      </c>
      <c r="C486" s="835" t="s">
        <v>610</v>
      </c>
      <c r="D486" s="863" t="s">
        <v>611</v>
      </c>
      <c r="E486" s="835" t="s">
        <v>3078</v>
      </c>
      <c r="F486" s="863" t="s">
        <v>3079</v>
      </c>
      <c r="G486" s="835" t="s">
        <v>3768</v>
      </c>
      <c r="H486" s="835" t="s">
        <v>3769</v>
      </c>
      <c r="I486" s="849">
        <v>408.6400146484375</v>
      </c>
      <c r="J486" s="849">
        <v>50</v>
      </c>
      <c r="K486" s="850">
        <v>20432.06005859375</v>
      </c>
    </row>
    <row r="487" spans="1:11" ht="14.4" customHeight="1" x14ac:dyDescent="0.3">
      <c r="A487" s="831" t="s">
        <v>585</v>
      </c>
      <c r="B487" s="832" t="s">
        <v>586</v>
      </c>
      <c r="C487" s="835" t="s">
        <v>610</v>
      </c>
      <c r="D487" s="863" t="s">
        <v>611</v>
      </c>
      <c r="E487" s="835" t="s">
        <v>3078</v>
      </c>
      <c r="F487" s="863" t="s">
        <v>3079</v>
      </c>
      <c r="G487" s="835" t="s">
        <v>3177</v>
      </c>
      <c r="H487" s="835" t="s">
        <v>3178</v>
      </c>
      <c r="I487" s="849">
        <v>0.5</v>
      </c>
      <c r="J487" s="849">
        <v>3300</v>
      </c>
      <c r="K487" s="850">
        <v>1650</v>
      </c>
    </row>
    <row r="488" spans="1:11" ht="14.4" customHeight="1" x14ac:dyDescent="0.3">
      <c r="A488" s="831" t="s">
        <v>585</v>
      </c>
      <c r="B488" s="832" t="s">
        <v>586</v>
      </c>
      <c r="C488" s="835" t="s">
        <v>610</v>
      </c>
      <c r="D488" s="863" t="s">
        <v>611</v>
      </c>
      <c r="E488" s="835" t="s">
        <v>3078</v>
      </c>
      <c r="F488" s="863" t="s">
        <v>3079</v>
      </c>
      <c r="G488" s="835" t="s">
        <v>3770</v>
      </c>
      <c r="H488" s="835" t="s">
        <v>3771</v>
      </c>
      <c r="I488" s="849">
        <v>2.3900001049041748</v>
      </c>
      <c r="J488" s="849">
        <v>920</v>
      </c>
      <c r="K488" s="850">
        <v>2198.7999877929688</v>
      </c>
    </row>
    <row r="489" spans="1:11" ht="14.4" customHeight="1" x14ac:dyDescent="0.3">
      <c r="A489" s="831" t="s">
        <v>585</v>
      </c>
      <c r="B489" s="832" t="s">
        <v>586</v>
      </c>
      <c r="C489" s="835" t="s">
        <v>610</v>
      </c>
      <c r="D489" s="863" t="s">
        <v>611</v>
      </c>
      <c r="E489" s="835" t="s">
        <v>3185</v>
      </c>
      <c r="F489" s="863" t="s">
        <v>3186</v>
      </c>
      <c r="G489" s="835" t="s">
        <v>3772</v>
      </c>
      <c r="H489" s="835" t="s">
        <v>3773</v>
      </c>
      <c r="I489" s="849">
        <v>8700.009765625</v>
      </c>
      <c r="J489" s="849">
        <v>11</v>
      </c>
      <c r="K489" s="850">
        <v>95700.09765625</v>
      </c>
    </row>
    <row r="490" spans="1:11" ht="14.4" customHeight="1" x14ac:dyDescent="0.3">
      <c r="A490" s="831" t="s">
        <v>585</v>
      </c>
      <c r="B490" s="832" t="s">
        <v>586</v>
      </c>
      <c r="C490" s="835" t="s">
        <v>610</v>
      </c>
      <c r="D490" s="863" t="s">
        <v>611</v>
      </c>
      <c r="E490" s="835" t="s">
        <v>3185</v>
      </c>
      <c r="F490" s="863" t="s">
        <v>3186</v>
      </c>
      <c r="G490" s="835" t="s">
        <v>3774</v>
      </c>
      <c r="H490" s="835" t="s">
        <v>3775</v>
      </c>
      <c r="I490" s="849">
        <v>16817.020182291668</v>
      </c>
      <c r="J490" s="849">
        <v>3</v>
      </c>
      <c r="K490" s="850">
        <v>50451.060546875</v>
      </c>
    </row>
    <row r="491" spans="1:11" ht="14.4" customHeight="1" x14ac:dyDescent="0.3">
      <c r="A491" s="831" t="s">
        <v>585</v>
      </c>
      <c r="B491" s="832" t="s">
        <v>586</v>
      </c>
      <c r="C491" s="835" t="s">
        <v>610</v>
      </c>
      <c r="D491" s="863" t="s">
        <v>611</v>
      </c>
      <c r="E491" s="835" t="s">
        <v>3185</v>
      </c>
      <c r="F491" s="863" t="s">
        <v>3186</v>
      </c>
      <c r="G491" s="835" t="s">
        <v>3776</v>
      </c>
      <c r="H491" s="835" t="s">
        <v>3777</v>
      </c>
      <c r="I491" s="849">
        <v>9.6800003051757813</v>
      </c>
      <c r="J491" s="849">
        <v>100</v>
      </c>
      <c r="K491" s="850">
        <v>968</v>
      </c>
    </row>
    <row r="492" spans="1:11" ht="14.4" customHeight="1" x14ac:dyDescent="0.3">
      <c r="A492" s="831" t="s">
        <v>585</v>
      </c>
      <c r="B492" s="832" t="s">
        <v>586</v>
      </c>
      <c r="C492" s="835" t="s">
        <v>610</v>
      </c>
      <c r="D492" s="863" t="s">
        <v>611</v>
      </c>
      <c r="E492" s="835" t="s">
        <v>3185</v>
      </c>
      <c r="F492" s="863" t="s">
        <v>3186</v>
      </c>
      <c r="G492" s="835" t="s">
        <v>3778</v>
      </c>
      <c r="H492" s="835" t="s">
        <v>3779</v>
      </c>
      <c r="I492" s="849">
        <v>1500.4000244140625</v>
      </c>
      <c r="J492" s="849">
        <v>10</v>
      </c>
      <c r="K492" s="850">
        <v>15004</v>
      </c>
    </row>
    <row r="493" spans="1:11" ht="14.4" customHeight="1" x14ac:dyDescent="0.3">
      <c r="A493" s="831" t="s">
        <v>585</v>
      </c>
      <c r="B493" s="832" t="s">
        <v>586</v>
      </c>
      <c r="C493" s="835" t="s">
        <v>610</v>
      </c>
      <c r="D493" s="863" t="s">
        <v>611</v>
      </c>
      <c r="E493" s="835" t="s">
        <v>3185</v>
      </c>
      <c r="F493" s="863" t="s">
        <v>3186</v>
      </c>
      <c r="G493" s="835" t="s">
        <v>3478</v>
      </c>
      <c r="H493" s="835" t="s">
        <v>3479</v>
      </c>
      <c r="I493" s="849">
        <v>13.810000419616699</v>
      </c>
      <c r="J493" s="849">
        <v>50</v>
      </c>
      <c r="K493" s="850">
        <v>690.5</v>
      </c>
    </row>
    <row r="494" spans="1:11" ht="14.4" customHeight="1" x14ac:dyDescent="0.3">
      <c r="A494" s="831" t="s">
        <v>585</v>
      </c>
      <c r="B494" s="832" t="s">
        <v>586</v>
      </c>
      <c r="C494" s="835" t="s">
        <v>610</v>
      </c>
      <c r="D494" s="863" t="s">
        <v>611</v>
      </c>
      <c r="E494" s="835" t="s">
        <v>3185</v>
      </c>
      <c r="F494" s="863" t="s">
        <v>3186</v>
      </c>
      <c r="G494" s="835" t="s">
        <v>3191</v>
      </c>
      <c r="H494" s="835" t="s">
        <v>3192</v>
      </c>
      <c r="I494" s="849">
        <v>2.9000000953674316</v>
      </c>
      <c r="J494" s="849">
        <v>100</v>
      </c>
      <c r="K494" s="850">
        <v>290</v>
      </c>
    </row>
    <row r="495" spans="1:11" ht="14.4" customHeight="1" x14ac:dyDescent="0.3">
      <c r="A495" s="831" t="s">
        <v>585</v>
      </c>
      <c r="B495" s="832" t="s">
        <v>586</v>
      </c>
      <c r="C495" s="835" t="s">
        <v>610</v>
      </c>
      <c r="D495" s="863" t="s">
        <v>611</v>
      </c>
      <c r="E495" s="835" t="s">
        <v>3185</v>
      </c>
      <c r="F495" s="863" t="s">
        <v>3186</v>
      </c>
      <c r="G495" s="835" t="s">
        <v>3780</v>
      </c>
      <c r="H495" s="835" t="s">
        <v>3781</v>
      </c>
      <c r="I495" s="849">
        <v>2.9000000953674316</v>
      </c>
      <c r="J495" s="849">
        <v>100</v>
      </c>
      <c r="K495" s="850">
        <v>290</v>
      </c>
    </row>
    <row r="496" spans="1:11" ht="14.4" customHeight="1" x14ac:dyDescent="0.3">
      <c r="A496" s="831" t="s">
        <v>585</v>
      </c>
      <c r="B496" s="832" t="s">
        <v>586</v>
      </c>
      <c r="C496" s="835" t="s">
        <v>610</v>
      </c>
      <c r="D496" s="863" t="s">
        <v>611</v>
      </c>
      <c r="E496" s="835" t="s">
        <v>3185</v>
      </c>
      <c r="F496" s="863" t="s">
        <v>3186</v>
      </c>
      <c r="G496" s="835" t="s">
        <v>3782</v>
      </c>
      <c r="H496" s="835" t="s">
        <v>3783</v>
      </c>
      <c r="I496" s="849">
        <v>2.9000000953674316</v>
      </c>
      <c r="J496" s="849">
        <v>100</v>
      </c>
      <c r="K496" s="850">
        <v>290</v>
      </c>
    </row>
    <row r="497" spans="1:11" ht="14.4" customHeight="1" x14ac:dyDescent="0.3">
      <c r="A497" s="831" t="s">
        <v>585</v>
      </c>
      <c r="B497" s="832" t="s">
        <v>586</v>
      </c>
      <c r="C497" s="835" t="s">
        <v>610</v>
      </c>
      <c r="D497" s="863" t="s">
        <v>611</v>
      </c>
      <c r="E497" s="835" t="s">
        <v>3185</v>
      </c>
      <c r="F497" s="863" t="s">
        <v>3186</v>
      </c>
      <c r="G497" s="835" t="s">
        <v>3784</v>
      </c>
      <c r="H497" s="835" t="s">
        <v>3785</v>
      </c>
      <c r="I497" s="849">
        <v>1221</v>
      </c>
      <c r="J497" s="849">
        <v>80</v>
      </c>
      <c r="K497" s="850">
        <v>97680</v>
      </c>
    </row>
    <row r="498" spans="1:11" ht="14.4" customHeight="1" x14ac:dyDescent="0.3">
      <c r="A498" s="831" t="s">
        <v>585</v>
      </c>
      <c r="B498" s="832" t="s">
        <v>586</v>
      </c>
      <c r="C498" s="835" t="s">
        <v>610</v>
      </c>
      <c r="D498" s="863" t="s">
        <v>611</v>
      </c>
      <c r="E498" s="835" t="s">
        <v>3185</v>
      </c>
      <c r="F498" s="863" t="s">
        <v>3186</v>
      </c>
      <c r="G498" s="835" t="s">
        <v>3786</v>
      </c>
      <c r="H498" s="835" t="s">
        <v>3787</v>
      </c>
      <c r="I498" s="849">
        <v>150.6300048828125</v>
      </c>
      <c r="J498" s="849">
        <v>4</v>
      </c>
      <c r="K498" s="850">
        <v>602.5</v>
      </c>
    </row>
    <row r="499" spans="1:11" ht="14.4" customHeight="1" x14ac:dyDescent="0.3">
      <c r="A499" s="831" t="s">
        <v>585</v>
      </c>
      <c r="B499" s="832" t="s">
        <v>586</v>
      </c>
      <c r="C499" s="835" t="s">
        <v>610</v>
      </c>
      <c r="D499" s="863" t="s">
        <v>611</v>
      </c>
      <c r="E499" s="835" t="s">
        <v>3185</v>
      </c>
      <c r="F499" s="863" t="s">
        <v>3186</v>
      </c>
      <c r="G499" s="835" t="s">
        <v>3788</v>
      </c>
      <c r="H499" s="835" t="s">
        <v>3789</v>
      </c>
      <c r="I499" s="849">
        <v>115</v>
      </c>
      <c r="J499" s="849">
        <v>144</v>
      </c>
      <c r="K499" s="850">
        <v>16560</v>
      </c>
    </row>
    <row r="500" spans="1:11" ht="14.4" customHeight="1" x14ac:dyDescent="0.3">
      <c r="A500" s="831" t="s">
        <v>585</v>
      </c>
      <c r="B500" s="832" t="s">
        <v>586</v>
      </c>
      <c r="C500" s="835" t="s">
        <v>610</v>
      </c>
      <c r="D500" s="863" t="s">
        <v>611</v>
      </c>
      <c r="E500" s="835" t="s">
        <v>3185</v>
      </c>
      <c r="F500" s="863" t="s">
        <v>3186</v>
      </c>
      <c r="G500" s="835" t="s">
        <v>3790</v>
      </c>
      <c r="H500" s="835" t="s">
        <v>3791</v>
      </c>
      <c r="I500" s="849">
        <v>250.80000305175781</v>
      </c>
      <c r="J500" s="849">
        <v>25</v>
      </c>
      <c r="K500" s="850">
        <v>6269.919921875</v>
      </c>
    </row>
    <row r="501" spans="1:11" ht="14.4" customHeight="1" x14ac:dyDescent="0.3">
      <c r="A501" s="831" t="s">
        <v>585</v>
      </c>
      <c r="B501" s="832" t="s">
        <v>586</v>
      </c>
      <c r="C501" s="835" t="s">
        <v>610</v>
      </c>
      <c r="D501" s="863" t="s">
        <v>611</v>
      </c>
      <c r="E501" s="835" t="s">
        <v>3185</v>
      </c>
      <c r="F501" s="863" t="s">
        <v>3186</v>
      </c>
      <c r="G501" s="835" t="s">
        <v>3792</v>
      </c>
      <c r="H501" s="835" t="s">
        <v>3793</v>
      </c>
      <c r="I501" s="849">
        <v>8.4700002670288086</v>
      </c>
      <c r="J501" s="849">
        <v>640</v>
      </c>
      <c r="K501" s="850">
        <v>5420.7999725341797</v>
      </c>
    </row>
    <row r="502" spans="1:11" ht="14.4" customHeight="1" x14ac:dyDescent="0.3">
      <c r="A502" s="831" t="s">
        <v>585</v>
      </c>
      <c r="B502" s="832" t="s">
        <v>586</v>
      </c>
      <c r="C502" s="835" t="s">
        <v>610</v>
      </c>
      <c r="D502" s="863" t="s">
        <v>611</v>
      </c>
      <c r="E502" s="835" t="s">
        <v>3185</v>
      </c>
      <c r="F502" s="863" t="s">
        <v>3186</v>
      </c>
      <c r="G502" s="835" t="s">
        <v>3794</v>
      </c>
      <c r="H502" s="835" t="s">
        <v>3795</v>
      </c>
      <c r="I502" s="849">
        <v>878.46002197265625</v>
      </c>
      <c r="J502" s="849">
        <v>30</v>
      </c>
      <c r="K502" s="850">
        <v>26353.798828125</v>
      </c>
    </row>
    <row r="503" spans="1:11" ht="14.4" customHeight="1" x14ac:dyDescent="0.3">
      <c r="A503" s="831" t="s">
        <v>585</v>
      </c>
      <c r="B503" s="832" t="s">
        <v>586</v>
      </c>
      <c r="C503" s="835" t="s">
        <v>610</v>
      </c>
      <c r="D503" s="863" t="s">
        <v>611</v>
      </c>
      <c r="E503" s="835" t="s">
        <v>3185</v>
      </c>
      <c r="F503" s="863" t="s">
        <v>3186</v>
      </c>
      <c r="G503" s="835" t="s">
        <v>3494</v>
      </c>
      <c r="H503" s="835" t="s">
        <v>3495</v>
      </c>
      <c r="I503" s="849">
        <v>2.7814285414559499</v>
      </c>
      <c r="J503" s="849">
        <v>2430</v>
      </c>
      <c r="K503" s="850">
        <v>6761.4000015258789</v>
      </c>
    </row>
    <row r="504" spans="1:11" ht="14.4" customHeight="1" x14ac:dyDescent="0.3">
      <c r="A504" s="831" t="s">
        <v>585</v>
      </c>
      <c r="B504" s="832" t="s">
        <v>586</v>
      </c>
      <c r="C504" s="835" t="s">
        <v>610</v>
      </c>
      <c r="D504" s="863" t="s">
        <v>611</v>
      </c>
      <c r="E504" s="835" t="s">
        <v>3185</v>
      </c>
      <c r="F504" s="863" t="s">
        <v>3186</v>
      </c>
      <c r="G504" s="835" t="s">
        <v>3796</v>
      </c>
      <c r="H504" s="835" t="s">
        <v>3797</v>
      </c>
      <c r="I504" s="849">
        <v>160.87999725341797</v>
      </c>
      <c r="J504" s="849">
        <v>72</v>
      </c>
      <c r="K504" s="850">
        <v>11583.32958984375</v>
      </c>
    </row>
    <row r="505" spans="1:11" ht="14.4" customHeight="1" x14ac:dyDescent="0.3">
      <c r="A505" s="831" t="s">
        <v>585</v>
      </c>
      <c r="B505" s="832" t="s">
        <v>586</v>
      </c>
      <c r="C505" s="835" t="s">
        <v>610</v>
      </c>
      <c r="D505" s="863" t="s">
        <v>611</v>
      </c>
      <c r="E505" s="835" t="s">
        <v>3185</v>
      </c>
      <c r="F505" s="863" t="s">
        <v>3186</v>
      </c>
      <c r="G505" s="835" t="s">
        <v>3798</v>
      </c>
      <c r="H505" s="835" t="s">
        <v>3799</v>
      </c>
      <c r="I505" s="849">
        <v>61.734000396728518</v>
      </c>
      <c r="J505" s="849">
        <v>400</v>
      </c>
      <c r="K505" s="850">
        <v>24611.550048828125</v>
      </c>
    </row>
    <row r="506" spans="1:11" ht="14.4" customHeight="1" x14ac:dyDescent="0.3">
      <c r="A506" s="831" t="s">
        <v>585</v>
      </c>
      <c r="B506" s="832" t="s">
        <v>586</v>
      </c>
      <c r="C506" s="835" t="s">
        <v>610</v>
      </c>
      <c r="D506" s="863" t="s">
        <v>611</v>
      </c>
      <c r="E506" s="835" t="s">
        <v>3185</v>
      </c>
      <c r="F506" s="863" t="s">
        <v>3186</v>
      </c>
      <c r="G506" s="835" t="s">
        <v>3800</v>
      </c>
      <c r="H506" s="835" t="s">
        <v>3801</v>
      </c>
      <c r="I506" s="849">
        <v>33.880001068115234</v>
      </c>
      <c r="J506" s="849">
        <v>4</v>
      </c>
      <c r="K506" s="850">
        <v>135.52000427246094</v>
      </c>
    </row>
    <row r="507" spans="1:11" ht="14.4" customHeight="1" x14ac:dyDescent="0.3">
      <c r="A507" s="831" t="s">
        <v>585</v>
      </c>
      <c r="B507" s="832" t="s">
        <v>586</v>
      </c>
      <c r="C507" s="835" t="s">
        <v>610</v>
      </c>
      <c r="D507" s="863" t="s">
        <v>611</v>
      </c>
      <c r="E507" s="835" t="s">
        <v>3185</v>
      </c>
      <c r="F507" s="863" t="s">
        <v>3186</v>
      </c>
      <c r="G507" s="835" t="s">
        <v>3802</v>
      </c>
      <c r="H507" s="835" t="s">
        <v>3803</v>
      </c>
      <c r="I507" s="849">
        <v>11.494999885559082</v>
      </c>
      <c r="J507" s="849">
        <v>30</v>
      </c>
      <c r="K507" s="850">
        <v>344.90000152587891</v>
      </c>
    </row>
    <row r="508" spans="1:11" ht="14.4" customHeight="1" x14ac:dyDescent="0.3">
      <c r="A508" s="831" t="s">
        <v>585</v>
      </c>
      <c r="B508" s="832" t="s">
        <v>586</v>
      </c>
      <c r="C508" s="835" t="s">
        <v>610</v>
      </c>
      <c r="D508" s="863" t="s">
        <v>611</v>
      </c>
      <c r="E508" s="835" t="s">
        <v>3185</v>
      </c>
      <c r="F508" s="863" t="s">
        <v>3186</v>
      </c>
      <c r="G508" s="835" t="s">
        <v>3199</v>
      </c>
      <c r="H508" s="835" t="s">
        <v>3200</v>
      </c>
      <c r="I508" s="849">
        <v>21.219999313354492</v>
      </c>
      <c r="J508" s="849">
        <v>325</v>
      </c>
      <c r="K508" s="850">
        <v>6896.5900268554688</v>
      </c>
    </row>
    <row r="509" spans="1:11" ht="14.4" customHeight="1" x14ac:dyDescent="0.3">
      <c r="A509" s="831" t="s">
        <v>585</v>
      </c>
      <c r="B509" s="832" t="s">
        <v>586</v>
      </c>
      <c r="C509" s="835" t="s">
        <v>610</v>
      </c>
      <c r="D509" s="863" t="s">
        <v>611</v>
      </c>
      <c r="E509" s="835" t="s">
        <v>3185</v>
      </c>
      <c r="F509" s="863" t="s">
        <v>3186</v>
      </c>
      <c r="G509" s="835" t="s">
        <v>3201</v>
      </c>
      <c r="H509" s="835" t="s">
        <v>3202</v>
      </c>
      <c r="I509" s="849">
        <v>11.144999980926514</v>
      </c>
      <c r="J509" s="849">
        <v>850</v>
      </c>
      <c r="K509" s="850">
        <v>9474.3099975585938</v>
      </c>
    </row>
    <row r="510" spans="1:11" ht="14.4" customHeight="1" x14ac:dyDescent="0.3">
      <c r="A510" s="831" t="s">
        <v>585</v>
      </c>
      <c r="B510" s="832" t="s">
        <v>586</v>
      </c>
      <c r="C510" s="835" t="s">
        <v>610</v>
      </c>
      <c r="D510" s="863" t="s">
        <v>611</v>
      </c>
      <c r="E510" s="835" t="s">
        <v>3185</v>
      </c>
      <c r="F510" s="863" t="s">
        <v>3186</v>
      </c>
      <c r="G510" s="835" t="s">
        <v>3804</v>
      </c>
      <c r="H510" s="835" t="s">
        <v>3805</v>
      </c>
      <c r="I510" s="849">
        <v>551.7833251953125</v>
      </c>
      <c r="J510" s="849">
        <v>60</v>
      </c>
      <c r="K510" s="850">
        <v>33107.060546875</v>
      </c>
    </row>
    <row r="511" spans="1:11" ht="14.4" customHeight="1" x14ac:dyDescent="0.3">
      <c r="A511" s="831" t="s">
        <v>585</v>
      </c>
      <c r="B511" s="832" t="s">
        <v>586</v>
      </c>
      <c r="C511" s="835" t="s">
        <v>610</v>
      </c>
      <c r="D511" s="863" t="s">
        <v>611</v>
      </c>
      <c r="E511" s="835" t="s">
        <v>3185</v>
      </c>
      <c r="F511" s="863" t="s">
        <v>3186</v>
      </c>
      <c r="G511" s="835" t="s">
        <v>3806</v>
      </c>
      <c r="H511" s="835" t="s">
        <v>3807</v>
      </c>
      <c r="I511" s="849">
        <v>26.020000457763672</v>
      </c>
      <c r="J511" s="849">
        <v>600</v>
      </c>
      <c r="K511" s="850">
        <v>15609.60009765625</v>
      </c>
    </row>
    <row r="512" spans="1:11" ht="14.4" customHeight="1" x14ac:dyDescent="0.3">
      <c r="A512" s="831" t="s">
        <v>585</v>
      </c>
      <c r="B512" s="832" t="s">
        <v>586</v>
      </c>
      <c r="C512" s="835" t="s">
        <v>610</v>
      </c>
      <c r="D512" s="863" t="s">
        <v>611</v>
      </c>
      <c r="E512" s="835" t="s">
        <v>3185</v>
      </c>
      <c r="F512" s="863" t="s">
        <v>3186</v>
      </c>
      <c r="G512" s="835" t="s">
        <v>3808</v>
      </c>
      <c r="H512" s="835" t="s">
        <v>3809</v>
      </c>
      <c r="I512" s="849">
        <v>26.020000457763672</v>
      </c>
      <c r="J512" s="849">
        <v>200</v>
      </c>
      <c r="K512" s="850">
        <v>5202.9998779296875</v>
      </c>
    </row>
    <row r="513" spans="1:11" ht="14.4" customHeight="1" x14ac:dyDescent="0.3">
      <c r="A513" s="831" t="s">
        <v>585</v>
      </c>
      <c r="B513" s="832" t="s">
        <v>586</v>
      </c>
      <c r="C513" s="835" t="s">
        <v>610</v>
      </c>
      <c r="D513" s="863" t="s">
        <v>611</v>
      </c>
      <c r="E513" s="835" t="s">
        <v>3185</v>
      </c>
      <c r="F513" s="863" t="s">
        <v>3186</v>
      </c>
      <c r="G513" s="835" t="s">
        <v>3209</v>
      </c>
      <c r="H513" s="835" t="s">
        <v>3210</v>
      </c>
      <c r="I513" s="849">
        <v>26.016000366210939</v>
      </c>
      <c r="J513" s="849">
        <v>300</v>
      </c>
      <c r="K513" s="850">
        <v>7804.60009765625</v>
      </c>
    </row>
    <row r="514" spans="1:11" ht="14.4" customHeight="1" x14ac:dyDescent="0.3">
      <c r="A514" s="831" t="s">
        <v>585</v>
      </c>
      <c r="B514" s="832" t="s">
        <v>586</v>
      </c>
      <c r="C514" s="835" t="s">
        <v>610</v>
      </c>
      <c r="D514" s="863" t="s">
        <v>611</v>
      </c>
      <c r="E514" s="835" t="s">
        <v>3185</v>
      </c>
      <c r="F514" s="863" t="s">
        <v>3186</v>
      </c>
      <c r="G514" s="835" t="s">
        <v>3211</v>
      </c>
      <c r="H514" s="835" t="s">
        <v>3212</v>
      </c>
      <c r="I514" s="849">
        <v>49.909999847412109</v>
      </c>
      <c r="J514" s="849">
        <v>50</v>
      </c>
      <c r="K514" s="850">
        <v>2495.6298828125</v>
      </c>
    </row>
    <row r="515" spans="1:11" ht="14.4" customHeight="1" x14ac:dyDescent="0.3">
      <c r="A515" s="831" t="s">
        <v>585</v>
      </c>
      <c r="B515" s="832" t="s">
        <v>586</v>
      </c>
      <c r="C515" s="835" t="s">
        <v>610</v>
      </c>
      <c r="D515" s="863" t="s">
        <v>611</v>
      </c>
      <c r="E515" s="835" t="s">
        <v>3185</v>
      </c>
      <c r="F515" s="863" t="s">
        <v>3186</v>
      </c>
      <c r="G515" s="835" t="s">
        <v>3512</v>
      </c>
      <c r="H515" s="835" t="s">
        <v>3513</v>
      </c>
      <c r="I515" s="849">
        <v>32.900001525878906</v>
      </c>
      <c r="J515" s="849">
        <v>390</v>
      </c>
      <c r="K515" s="850">
        <v>12830.969970703125</v>
      </c>
    </row>
    <row r="516" spans="1:11" ht="14.4" customHeight="1" x14ac:dyDescent="0.3">
      <c r="A516" s="831" t="s">
        <v>585</v>
      </c>
      <c r="B516" s="832" t="s">
        <v>586</v>
      </c>
      <c r="C516" s="835" t="s">
        <v>610</v>
      </c>
      <c r="D516" s="863" t="s">
        <v>611</v>
      </c>
      <c r="E516" s="835" t="s">
        <v>3185</v>
      </c>
      <c r="F516" s="863" t="s">
        <v>3186</v>
      </c>
      <c r="G516" s="835" t="s">
        <v>3810</v>
      </c>
      <c r="H516" s="835" t="s">
        <v>3811</v>
      </c>
      <c r="I516" s="849">
        <v>861.52001953125</v>
      </c>
      <c r="J516" s="849">
        <v>40</v>
      </c>
      <c r="K516" s="850">
        <v>36884.8701171875</v>
      </c>
    </row>
    <row r="517" spans="1:11" ht="14.4" customHeight="1" x14ac:dyDescent="0.3">
      <c r="A517" s="831" t="s">
        <v>585</v>
      </c>
      <c r="B517" s="832" t="s">
        <v>586</v>
      </c>
      <c r="C517" s="835" t="s">
        <v>610</v>
      </c>
      <c r="D517" s="863" t="s">
        <v>611</v>
      </c>
      <c r="E517" s="835" t="s">
        <v>3185</v>
      </c>
      <c r="F517" s="863" t="s">
        <v>3186</v>
      </c>
      <c r="G517" s="835" t="s">
        <v>3812</v>
      </c>
      <c r="H517" s="835" t="s">
        <v>3813</v>
      </c>
      <c r="I517" s="849">
        <v>861.52001953125</v>
      </c>
      <c r="J517" s="849">
        <v>100</v>
      </c>
      <c r="K517" s="850">
        <v>95307.740234375</v>
      </c>
    </row>
    <row r="518" spans="1:11" ht="14.4" customHeight="1" x14ac:dyDescent="0.3">
      <c r="A518" s="831" t="s">
        <v>585</v>
      </c>
      <c r="B518" s="832" t="s">
        <v>586</v>
      </c>
      <c r="C518" s="835" t="s">
        <v>610</v>
      </c>
      <c r="D518" s="863" t="s">
        <v>611</v>
      </c>
      <c r="E518" s="835" t="s">
        <v>3185</v>
      </c>
      <c r="F518" s="863" t="s">
        <v>3186</v>
      </c>
      <c r="G518" s="835" t="s">
        <v>3516</v>
      </c>
      <c r="H518" s="835" t="s">
        <v>3517</v>
      </c>
      <c r="I518" s="849">
        <v>109.47799835205078</v>
      </c>
      <c r="J518" s="849">
        <v>275</v>
      </c>
      <c r="K518" s="850">
        <v>30133.009765625</v>
      </c>
    </row>
    <row r="519" spans="1:11" ht="14.4" customHeight="1" x14ac:dyDescent="0.3">
      <c r="A519" s="831" t="s">
        <v>585</v>
      </c>
      <c r="B519" s="832" t="s">
        <v>586</v>
      </c>
      <c r="C519" s="835" t="s">
        <v>610</v>
      </c>
      <c r="D519" s="863" t="s">
        <v>611</v>
      </c>
      <c r="E519" s="835" t="s">
        <v>3185</v>
      </c>
      <c r="F519" s="863" t="s">
        <v>3186</v>
      </c>
      <c r="G519" s="835" t="s">
        <v>3814</v>
      </c>
      <c r="H519" s="835" t="s">
        <v>3815</v>
      </c>
      <c r="I519" s="849">
        <v>295.239990234375</v>
      </c>
      <c r="J519" s="849">
        <v>160</v>
      </c>
      <c r="K519" s="850">
        <v>47238.3984375</v>
      </c>
    </row>
    <row r="520" spans="1:11" ht="14.4" customHeight="1" x14ac:dyDescent="0.3">
      <c r="A520" s="831" t="s">
        <v>585</v>
      </c>
      <c r="B520" s="832" t="s">
        <v>586</v>
      </c>
      <c r="C520" s="835" t="s">
        <v>610</v>
      </c>
      <c r="D520" s="863" t="s">
        <v>611</v>
      </c>
      <c r="E520" s="835" t="s">
        <v>3185</v>
      </c>
      <c r="F520" s="863" t="s">
        <v>3186</v>
      </c>
      <c r="G520" s="835" t="s">
        <v>3816</v>
      </c>
      <c r="H520" s="835" t="s">
        <v>3817</v>
      </c>
      <c r="I520" s="849">
        <v>56.869998931884766</v>
      </c>
      <c r="J520" s="849">
        <v>320</v>
      </c>
      <c r="K520" s="850">
        <v>18198.400390625</v>
      </c>
    </row>
    <row r="521" spans="1:11" ht="14.4" customHeight="1" x14ac:dyDescent="0.3">
      <c r="A521" s="831" t="s">
        <v>585</v>
      </c>
      <c r="B521" s="832" t="s">
        <v>586</v>
      </c>
      <c r="C521" s="835" t="s">
        <v>610</v>
      </c>
      <c r="D521" s="863" t="s">
        <v>611</v>
      </c>
      <c r="E521" s="835" t="s">
        <v>3185</v>
      </c>
      <c r="F521" s="863" t="s">
        <v>3186</v>
      </c>
      <c r="G521" s="835" t="s">
        <v>3818</v>
      </c>
      <c r="H521" s="835" t="s">
        <v>3819</v>
      </c>
      <c r="I521" s="849">
        <v>11380.990234375</v>
      </c>
      <c r="J521" s="849">
        <v>3</v>
      </c>
      <c r="K521" s="850">
        <v>34142.970703125</v>
      </c>
    </row>
    <row r="522" spans="1:11" ht="14.4" customHeight="1" x14ac:dyDescent="0.3">
      <c r="A522" s="831" t="s">
        <v>585</v>
      </c>
      <c r="B522" s="832" t="s">
        <v>586</v>
      </c>
      <c r="C522" s="835" t="s">
        <v>610</v>
      </c>
      <c r="D522" s="863" t="s">
        <v>611</v>
      </c>
      <c r="E522" s="835" t="s">
        <v>3185</v>
      </c>
      <c r="F522" s="863" t="s">
        <v>3186</v>
      </c>
      <c r="G522" s="835" t="s">
        <v>3820</v>
      </c>
      <c r="H522" s="835" t="s">
        <v>3821</v>
      </c>
      <c r="I522" s="849">
        <v>11380.9951171875</v>
      </c>
      <c r="J522" s="849">
        <v>2</v>
      </c>
      <c r="K522" s="850">
        <v>22761.990234375</v>
      </c>
    </row>
    <row r="523" spans="1:11" ht="14.4" customHeight="1" x14ac:dyDescent="0.3">
      <c r="A523" s="831" t="s">
        <v>585</v>
      </c>
      <c r="B523" s="832" t="s">
        <v>586</v>
      </c>
      <c r="C523" s="835" t="s">
        <v>610</v>
      </c>
      <c r="D523" s="863" t="s">
        <v>611</v>
      </c>
      <c r="E523" s="835" t="s">
        <v>3185</v>
      </c>
      <c r="F523" s="863" t="s">
        <v>3186</v>
      </c>
      <c r="G523" s="835" t="s">
        <v>3822</v>
      </c>
      <c r="H523" s="835" t="s">
        <v>3823</v>
      </c>
      <c r="I523" s="849">
        <v>11380.990234375</v>
      </c>
      <c r="J523" s="849">
        <v>1</v>
      </c>
      <c r="K523" s="850">
        <v>11380.990234375</v>
      </c>
    </row>
    <row r="524" spans="1:11" ht="14.4" customHeight="1" x14ac:dyDescent="0.3">
      <c r="A524" s="831" t="s">
        <v>585</v>
      </c>
      <c r="B524" s="832" t="s">
        <v>586</v>
      </c>
      <c r="C524" s="835" t="s">
        <v>610</v>
      </c>
      <c r="D524" s="863" t="s">
        <v>611</v>
      </c>
      <c r="E524" s="835" t="s">
        <v>3185</v>
      </c>
      <c r="F524" s="863" t="s">
        <v>3186</v>
      </c>
      <c r="G524" s="835" t="s">
        <v>3824</v>
      </c>
      <c r="H524" s="835" t="s">
        <v>3825</v>
      </c>
      <c r="I524" s="849">
        <v>13850.990234375</v>
      </c>
      <c r="J524" s="849">
        <v>1</v>
      </c>
      <c r="K524" s="850">
        <v>13850.990234375</v>
      </c>
    </row>
    <row r="525" spans="1:11" ht="14.4" customHeight="1" x14ac:dyDescent="0.3">
      <c r="A525" s="831" t="s">
        <v>585</v>
      </c>
      <c r="B525" s="832" t="s">
        <v>586</v>
      </c>
      <c r="C525" s="835" t="s">
        <v>610</v>
      </c>
      <c r="D525" s="863" t="s">
        <v>611</v>
      </c>
      <c r="E525" s="835" t="s">
        <v>3185</v>
      </c>
      <c r="F525" s="863" t="s">
        <v>3186</v>
      </c>
      <c r="G525" s="835" t="s">
        <v>3826</v>
      </c>
      <c r="H525" s="835" t="s">
        <v>3827</v>
      </c>
      <c r="I525" s="849">
        <v>13850.990234375</v>
      </c>
      <c r="J525" s="849">
        <v>1</v>
      </c>
      <c r="K525" s="850">
        <v>13850.990234375</v>
      </c>
    </row>
    <row r="526" spans="1:11" ht="14.4" customHeight="1" x14ac:dyDescent="0.3">
      <c r="A526" s="831" t="s">
        <v>585</v>
      </c>
      <c r="B526" s="832" t="s">
        <v>586</v>
      </c>
      <c r="C526" s="835" t="s">
        <v>610</v>
      </c>
      <c r="D526" s="863" t="s">
        <v>611</v>
      </c>
      <c r="E526" s="835" t="s">
        <v>3185</v>
      </c>
      <c r="F526" s="863" t="s">
        <v>3186</v>
      </c>
      <c r="G526" s="835" t="s">
        <v>3828</v>
      </c>
      <c r="H526" s="835" t="s">
        <v>3829</v>
      </c>
      <c r="I526" s="849">
        <v>13850.990234375</v>
      </c>
      <c r="J526" s="849">
        <v>2</v>
      </c>
      <c r="K526" s="850">
        <v>27701.98046875</v>
      </c>
    </row>
    <row r="527" spans="1:11" ht="14.4" customHeight="1" x14ac:dyDescent="0.3">
      <c r="A527" s="831" t="s">
        <v>585</v>
      </c>
      <c r="B527" s="832" t="s">
        <v>586</v>
      </c>
      <c r="C527" s="835" t="s">
        <v>610</v>
      </c>
      <c r="D527" s="863" t="s">
        <v>611</v>
      </c>
      <c r="E527" s="835" t="s">
        <v>3185</v>
      </c>
      <c r="F527" s="863" t="s">
        <v>3186</v>
      </c>
      <c r="G527" s="835" t="s">
        <v>3830</v>
      </c>
      <c r="H527" s="835" t="s">
        <v>3831</v>
      </c>
      <c r="I527" s="849">
        <v>45.979999542236328</v>
      </c>
      <c r="J527" s="849">
        <v>40</v>
      </c>
      <c r="K527" s="850">
        <v>1839.199951171875</v>
      </c>
    </row>
    <row r="528" spans="1:11" ht="14.4" customHeight="1" x14ac:dyDescent="0.3">
      <c r="A528" s="831" t="s">
        <v>585</v>
      </c>
      <c r="B528" s="832" t="s">
        <v>586</v>
      </c>
      <c r="C528" s="835" t="s">
        <v>610</v>
      </c>
      <c r="D528" s="863" t="s">
        <v>611</v>
      </c>
      <c r="E528" s="835" t="s">
        <v>3185</v>
      </c>
      <c r="F528" s="863" t="s">
        <v>3186</v>
      </c>
      <c r="G528" s="835" t="s">
        <v>3832</v>
      </c>
      <c r="H528" s="835" t="s">
        <v>3833</v>
      </c>
      <c r="I528" s="849">
        <v>45.979999542236328</v>
      </c>
      <c r="J528" s="849">
        <v>200</v>
      </c>
      <c r="K528" s="850">
        <v>9196.0098876953125</v>
      </c>
    </row>
    <row r="529" spans="1:11" ht="14.4" customHeight="1" x14ac:dyDescent="0.3">
      <c r="A529" s="831" t="s">
        <v>585</v>
      </c>
      <c r="B529" s="832" t="s">
        <v>586</v>
      </c>
      <c r="C529" s="835" t="s">
        <v>610</v>
      </c>
      <c r="D529" s="863" t="s">
        <v>611</v>
      </c>
      <c r="E529" s="835" t="s">
        <v>3185</v>
      </c>
      <c r="F529" s="863" t="s">
        <v>3186</v>
      </c>
      <c r="G529" s="835" t="s">
        <v>3820</v>
      </c>
      <c r="H529" s="835" t="s">
        <v>3834</v>
      </c>
      <c r="I529" s="849">
        <v>11380.990234375</v>
      </c>
      <c r="J529" s="849">
        <v>2</v>
      </c>
      <c r="K529" s="850">
        <v>22761.98046875</v>
      </c>
    </row>
    <row r="530" spans="1:11" ht="14.4" customHeight="1" x14ac:dyDescent="0.3">
      <c r="A530" s="831" t="s">
        <v>585</v>
      </c>
      <c r="B530" s="832" t="s">
        <v>586</v>
      </c>
      <c r="C530" s="835" t="s">
        <v>610</v>
      </c>
      <c r="D530" s="863" t="s">
        <v>611</v>
      </c>
      <c r="E530" s="835" t="s">
        <v>3185</v>
      </c>
      <c r="F530" s="863" t="s">
        <v>3186</v>
      </c>
      <c r="G530" s="835" t="s">
        <v>3822</v>
      </c>
      <c r="H530" s="835" t="s">
        <v>3835</v>
      </c>
      <c r="I530" s="849">
        <v>11380.990234375</v>
      </c>
      <c r="J530" s="849">
        <v>2</v>
      </c>
      <c r="K530" s="850">
        <v>22761.98046875</v>
      </c>
    </row>
    <row r="531" spans="1:11" ht="14.4" customHeight="1" x14ac:dyDescent="0.3">
      <c r="A531" s="831" t="s">
        <v>585</v>
      </c>
      <c r="B531" s="832" t="s">
        <v>586</v>
      </c>
      <c r="C531" s="835" t="s">
        <v>610</v>
      </c>
      <c r="D531" s="863" t="s">
        <v>611</v>
      </c>
      <c r="E531" s="835" t="s">
        <v>3185</v>
      </c>
      <c r="F531" s="863" t="s">
        <v>3186</v>
      </c>
      <c r="G531" s="835" t="s">
        <v>3836</v>
      </c>
      <c r="H531" s="835" t="s">
        <v>3837</v>
      </c>
      <c r="I531" s="849">
        <v>3162.93994140625</v>
      </c>
      <c r="J531" s="849">
        <v>2</v>
      </c>
      <c r="K531" s="850">
        <v>6325.8798828125</v>
      </c>
    </row>
    <row r="532" spans="1:11" ht="14.4" customHeight="1" x14ac:dyDescent="0.3">
      <c r="A532" s="831" t="s">
        <v>585</v>
      </c>
      <c r="B532" s="832" t="s">
        <v>586</v>
      </c>
      <c r="C532" s="835" t="s">
        <v>610</v>
      </c>
      <c r="D532" s="863" t="s">
        <v>611</v>
      </c>
      <c r="E532" s="835" t="s">
        <v>3185</v>
      </c>
      <c r="F532" s="863" t="s">
        <v>3186</v>
      </c>
      <c r="G532" s="835" t="s">
        <v>3824</v>
      </c>
      <c r="H532" s="835" t="s">
        <v>3838</v>
      </c>
      <c r="I532" s="849">
        <v>13850.990234375</v>
      </c>
      <c r="J532" s="849">
        <v>2</v>
      </c>
      <c r="K532" s="850">
        <v>27701.98046875</v>
      </c>
    </row>
    <row r="533" spans="1:11" ht="14.4" customHeight="1" x14ac:dyDescent="0.3">
      <c r="A533" s="831" t="s">
        <v>585</v>
      </c>
      <c r="B533" s="832" t="s">
        <v>586</v>
      </c>
      <c r="C533" s="835" t="s">
        <v>610</v>
      </c>
      <c r="D533" s="863" t="s">
        <v>611</v>
      </c>
      <c r="E533" s="835" t="s">
        <v>3185</v>
      </c>
      <c r="F533" s="863" t="s">
        <v>3186</v>
      </c>
      <c r="G533" s="835" t="s">
        <v>3826</v>
      </c>
      <c r="H533" s="835" t="s">
        <v>3839</v>
      </c>
      <c r="I533" s="849">
        <v>13850.990234375</v>
      </c>
      <c r="J533" s="849">
        <v>2</v>
      </c>
      <c r="K533" s="850">
        <v>27701.98046875</v>
      </c>
    </row>
    <row r="534" spans="1:11" ht="14.4" customHeight="1" x14ac:dyDescent="0.3">
      <c r="A534" s="831" t="s">
        <v>585</v>
      </c>
      <c r="B534" s="832" t="s">
        <v>586</v>
      </c>
      <c r="C534" s="835" t="s">
        <v>610</v>
      </c>
      <c r="D534" s="863" t="s">
        <v>611</v>
      </c>
      <c r="E534" s="835" t="s">
        <v>3185</v>
      </c>
      <c r="F534" s="863" t="s">
        <v>3186</v>
      </c>
      <c r="G534" s="835" t="s">
        <v>3810</v>
      </c>
      <c r="H534" s="835" t="s">
        <v>3840</v>
      </c>
      <c r="I534" s="849">
        <v>1076.9000244140625</v>
      </c>
      <c r="J534" s="849">
        <v>10</v>
      </c>
      <c r="K534" s="850">
        <v>10769</v>
      </c>
    </row>
    <row r="535" spans="1:11" ht="14.4" customHeight="1" x14ac:dyDescent="0.3">
      <c r="A535" s="831" t="s">
        <v>585</v>
      </c>
      <c r="B535" s="832" t="s">
        <v>586</v>
      </c>
      <c r="C535" s="835" t="s">
        <v>610</v>
      </c>
      <c r="D535" s="863" t="s">
        <v>611</v>
      </c>
      <c r="E535" s="835" t="s">
        <v>3185</v>
      </c>
      <c r="F535" s="863" t="s">
        <v>3186</v>
      </c>
      <c r="G535" s="835" t="s">
        <v>3812</v>
      </c>
      <c r="H535" s="835" t="s">
        <v>3841</v>
      </c>
      <c r="I535" s="849">
        <v>1076.9000244140625</v>
      </c>
      <c r="J535" s="849">
        <v>30</v>
      </c>
      <c r="K535" s="850">
        <v>32307</v>
      </c>
    </row>
    <row r="536" spans="1:11" ht="14.4" customHeight="1" x14ac:dyDescent="0.3">
      <c r="A536" s="831" t="s">
        <v>585</v>
      </c>
      <c r="B536" s="832" t="s">
        <v>586</v>
      </c>
      <c r="C536" s="835" t="s">
        <v>610</v>
      </c>
      <c r="D536" s="863" t="s">
        <v>611</v>
      </c>
      <c r="E536" s="835" t="s">
        <v>3185</v>
      </c>
      <c r="F536" s="863" t="s">
        <v>3186</v>
      </c>
      <c r="G536" s="835" t="s">
        <v>3842</v>
      </c>
      <c r="H536" s="835" t="s">
        <v>3843</v>
      </c>
      <c r="I536" s="849">
        <v>1006.9500122070313</v>
      </c>
      <c r="J536" s="849">
        <v>10</v>
      </c>
      <c r="K536" s="850">
        <v>10069.5</v>
      </c>
    </row>
    <row r="537" spans="1:11" ht="14.4" customHeight="1" x14ac:dyDescent="0.3">
      <c r="A537" s="831" t="s">
        <v>585</v>
      </c>
      <c r="B537" s="832" t="s">
        <v>586</v>
      </c>
      <c r="C537" s="835" t="s">
        <v>610</v>
      </c>
      <c r="D537" s="863" t="s">
        <v>611</v>
      </c>
      <c r="E537" s="835" t="s">
        <v>3185</v>
      </c>
      <c r="F537" s="863" t="s">
        <v>3186</v>
      </c>
      <c r="G537" s="835" t="s">
        <v>3844</v>
      </c>
      <c r="H537" s="835" t="s">
        <v>3845</v>
      </c>
      <c r="I537" s="849">
        <v>1006.9500122070313</v>
      </c>
      <c r="J537" s="849">
        <v>10</v>
      </c>
      <c r="K537" s="850">
        <v>10069.5</v>
      </c>
    </row>
    <row r="538" spans="1:11" ht="14.4" customHeight="1" x14ac:dyDescent="0.3">
      <c r="A538" s="831" t="s">
        <v>585</v>
      </c>
      <c r="B538" s="832" t="s">
        <v>586</v>
      </c>
      <c r="C538" s="835" t="s">
        <v>610</v>
      </c>
      <c r="D538" s="863" t="s">
        <v>611</v>
      </c>
      <c r="E538" s="835" t="s">
        <v>3185</v>
      </c>
      <c r="F538" s="863" t="s">
        <v>3186</v>
      </c>
      <c r="G538" s="835" t="s">
        <v>3814</v>
      </c>
      <c r="H538" s="835" t="s">
        <v>3846</v>
      </c>
      <c r="I538" s="849">
        <v>295.239990234375</v>
      </c>
      <c r="J538" s="849">
        <v>40</v>
      </c>
      <c r="K538" s="850">
        <v>11809.599609375</v>
      </c>
    </row>
    <row r="539" spans="1:11" ht="14.4" customHeight="1" x14ac:dyDescent="0.3">
      <c r="A539" s="831" t="s">
        <v>585</v>
      </c>
      <c r="B539" s="832" t="s">
        <v>586</v>
      </c>
      <c r="C539" s="835" t="s">
        <v>610</v>
      </c>
      <c r="D539" s="863" t="s">
        <v>611</v>
      </c>
      <c r="E539" s="835" t="s">
        <v>3185</v>
      </c>
      <c r="F539" s="863" t="s">
        <v>3186</v>
      </c>
      <c r="G539" s="835" t="s">
        <v>3847</v>
      </c>
      <c r="H539" s="835" t="s">
        <v>3848</v>
      </c>
      <c r="I539" s="849">
        <v>726</v>
      </c>
      <c r="J539" s="849">
        <v>20</v>
      </c>
      <c r="K539" s="850">
        <v>14520</v>
      </c>
    </row>
    <row r="540" spans="1:11" ht="14.4" customHeight="1" x14ac:dyDescent="0.3">
      <c r="A540" s="831" t="s">
        <v>585</v>
      </c>
      <c r="B540" s="832" t="s">
        <v>586</v>
      </c>
      <c r="C540" s="835" t="s">
        <v>610</v>
      </c>
      <c r="D540" s="863" t="s">
        <v>611</v>
      </c>
      <c r="E540" s="835" t="s">
        <v>3185</v>
      </c>
      <c r="F540" s="863" t="s">
        <v>3186</v>
      </c>
      <c r="G540" s="835" t="s">
        <v>3849</v>
      </c>
      <c r="H540" s="835" t="s">
        <v>3850</v>
      </c>
      <c r="I540" s="849">
        <v>726</v>
      </c>
      <c r="J540" s="849">
        <v>20</v>
      </c>
      <c r="K540" s="850">
        <v>14520</v>
      </c>
    </row>
    <row r="541" spans="1:11" ht="14.4" customHeight="1" x14ac:dyDescent="0.3">
      <c r="A541" s="831" t="s">
        <v>585</v>
      </c>
      <c r="B541" s="832" t="s">
        <v>586</v>
      </c>
      <c r="C541" s="835" t="s">
        <v>610</v>
      </c>
      <c r="D541" s="863" t="s">
        <v>611</v>
      </c>
      <c r="E541" s="835" t="s">
        <v>3185</v>
      </c>
      <c r="F541" s="863" t="s">
        <v>3186</v>
      </c>
      <c r="G541" s="835" t="s">
        <v>3851</v>
      </c>
      <c r="H541" s="835" t="s">
        <v>3852</v>
      </c>
      <c r="I541" s="849">
        <v>365.42001342773438</v>
      </c>
      <c r="J541" s="849">
        <v>20</v>
      </c>
      <c r="K541" s="850">
        <v>7308.39990234375</v>
      </c>
    </row>
    <row r="542" spans="1:11" ht="14.4" customHeight="1" x14ac:dyDescent="0.3">
      <c r="A542" s="831" t="s">
        <v>585</v>
      </c>
      <c r="B542" s="832" t="s">
        <v>586</v>
      </c>
      <c r="C542" s="835" t="s">
        <v>610</v>
      </c>
      <c r="D542" s="863" t="s">
        <v>611</v>
      </c>
      <c r="E542" s="835" t="s">
        <v>3185</v>
      </c>
      <c r="F542" s="863" t="s">
        <v>3186</v>
      </c>
      <c r="G542" s="835" t="s">
        <v>3853</v>
      </c>
      <c r="H542" s="835" t="s">
        <v>3854</v>
      </c>
      <c r="I542" s="849">
        <v>511.17999267578125</v>
      </c>
      <c r="J542" s="849">
        <v>60</v>
      </c>
      <c r="K542" s="850">
        <v>30670.5</v>
      </c>
    </row>
    <row r="543" spans="1:11" ht="14.4" customHeight="1" x14ac:dyDescent="0.3">
      <c r="A543" s="831" t="s">
        <v>585</v>
      </c>
      <c r="B543" s="832" t="s">
        <v>586</v>
      </c>
      <c r="C543" s="835" t="s">
        <v>610</v>
      </c>
      <c r="D543" s="863" t="s">
        <v>611</v>
      </c>
      <c r="E543" s="835" t="s">
        <v>3185</v>
      </c>
      <c r="F543" s="863" t="s">
        <v>3186</v>
      </c>
      <c r="G543" s="835" t="s">
        <v>3855</v>
      </c>
      <c r="H543" s="835" t="s">
        <v>3856</v>
      </c>
      <c r="I543" s="849">
        <v>630.40997314453125</v>
      </c>
      <c r="J543" s="849">
        <v>20</v>
      </c>
      <c r="K543" s="850">
        <v>12608.2001953125</v>
      </c>
    </row>
    <row r="544" spans="1:11" ht="14.4" customHeight="1" x14ac:dyDescent="0.3">
      <c r="A544" s="831" t="s">
        <v>585</v>
      </c>
      <c r="B544" s="832" t="s">
        <v>586</v>
      </c>
      <c r="C544" s="835" t="s">
        <v>610</v>
      </c>
      <c r="D544" s="863" t="s">
        <v>611</v>
      </c>
      <c r="E544" s="835" t="s">
        <v>3185</v>
      </c>
      <c r="F544" s="863" t="s">
        <v>3186</v>
      </c>
      <c r="G544" s="835" t="s">
        <v>3857</v>
      </c>
      <c r="H544" s="835" t="s">
        <v>3858</v>
      </c>
      <c r="I544" s="849">
        <v>2576.090087890625</v>
      </c>
      <c r="J544" s="849">
        <v>10</v>
      </c>
      <c r="K544" s="850">
        <v>25760.900390625</v>
      </c>
    </row>
    <row r="545" spans="1:11" ht="14.4" customHeight="1" x14ac:dyDescent="0.3">
      <c r="A545" s="831" t="s">
        <v>585</v>
      </c>
      <c r="B545" s="832" t="s">
        <v>586</v>
      </c>
      <c r="C545" s="835" t="s">
        <v>610</v>
      </c>
      <c r="D545" s="863" t="s">
        <v>611</v>
      </c>
      <c r="E545" s="835" t="s">
        <v>3185</v>
      </c>
      <c r="F545" s="863" t="s">
        <v>3186</v>
      </c>
      <c r="G545" s="835" t="s">
        <v>3859</v>
      </c>
      <c r="H545" s="835" t="s">
        <v>3860</v>
      </c>
      <c r="I545" s="849">
        <v>3539.25</v>
      </c>
      <c r="J545" s="849">
        <v>4</v>
      </c>
      <c r="K545" s="850">
        <v>14157</v>
      </c>
    </row>
    <row r="546" spans="1:11" ht="14.4" customHeight="1" x14ac:dyDescent="0.3">
      <c r="A546" s="831" t="s">
        <v>585</v>
      </c>
      <c r="B546" s="832" t="s">
        <v>586</v>
      </c>
      <c r="C546" s="835" t="s">
        <v>610</v>
      </c>
      <c r="D546" s="863" t="s">
        <v>611</v>
      </c>
      <c r="E546" s="835" t="s">
        <v>3185</v>
      </c>
      <c r="F546" s="863" t="s">
        <v>3186</v>
      </c>
      <c r="G546" s="835" t="s">
        <v>3861</v>
      </c>
      <c r="H546" s="835" t="s">
        <v>3862</v>
      </c>
      <c r="I546" s="849">
        <v>3539.25</v>
      </c>
      <c r="J546" s="849">
        <v>6</v>
      </c>
      <c r="K546" s="850">
        <v>21235.5</v>
      </c>
    </row>
    <row r="547" spans="1:11" ht="14.4" customHeight="1" x14ac:dyDescent="0.3">
      <c r="A547" s="831" t="s">
        <v>585</v>
      </c>
      <c r="B547" s="832" t="s">
        <v>586</v>
      </c>
      <c r="C547" s="835" t="s">
        <v>610</v>
      </c>
      <c r="D547" s="863" t="s">
        <v>611</v>
      </c>
      <c r="E547" s="835" t="s">
        <v>3185</v>
      </c>
      <c r="F547" s="863" t="s">
        <v>3186</v>
      </c>
      <c r="G547" s="835" t="s">
        <v>3863</v>
      </c>
      <c r="H547" s="835" t="s">
        <v>3864</v>
      </c>
      <c r="I547" s="849">
        <v>3539.25</v>
      </c>
      <c r="J547" s="849">
        <v>1</v>
      </c>
      <c r="K547" s="850">
        <v>3539.25</v>
      </c>
    </row>
    <row r="548" spans="1:11" ht="14.4" customHeight="1" x14ac:dyDescent="0.3">
      <c r="A548" s="831" t="s">
        <v>585</v>
      </c>
      <c r="B548" s="832" t="s">
        <v>586</v>
      </c>
      <c r="C548" s="835" t="s">
        <v>610</v>
      </c>
      <c r="D548" s="863" t="s">
        <v>611</v>
      </c>
      <c r="E548" s="835" t="s">
        <v>3185</v>
      </c>
      <c r="F548" s="863" t="s">
        <v>3186</v>
      </c>
      <c r="G548" s="835" t="s">
        <v>3865</v>
      </c>
      <c r="H548" s="835" t="s">
        <v>3866</v>
      </c>
      <c r="I548" s="849">
        <v>17.979999542236328</v>
      </c>
      <c r="J548" s="849">
        <v>200</v>
      </c>
      <c r="K548" s="850">
        <v>3596.090087890625</v>
      </c>
    </row>
    <row r="549" spans="1:11" ht="14.4" customHeight="1" x14ac:dyDescent="0.3">
      <c r="A549" s="831" t="s">
        <v>585</v>
      </c>
      <c r="B549" s="832" t="s">
        <v>586</v>
      </c>
      <c r="C549" s="835" t="s">
        <v>610</v>
      </c>
      <c r="D549" s="863" t="s">
        <v>611</v>
      </c>
      <c r="E549" s="835" t="s">
        <v>3185</v>
      </c>
      <c r="F549" s="863" t="s">
        <v>3186</v>
      </c>
      <c r="G549" s="835" t="s">
        <v>3867</v>
      </c>
      <c r="H549" s="835" t="s">
        <v>3868</v>
      </c>
      <c r="I549" s="849">
        <v>17.979999542236328</v>
      </c>
      <c r="J549" s="849">
        <v>150</v>
      </c>
      <c r="K549" s="850">
        <v>2697.06005859375</v>
      </c>
    </row>
    <row r="550" spans="1:11" ht="14.4" customHeight="1" x14ac:dyDescent="0.3">
      <c r="A550" s="831" t="s">
        <v>585</v>
      </c>
      <c r="B550" s="832" t="s">
        <v>586</v>
      </c>
      <c r="C550" s="835" t="s">
        <v>610</v>
      </c>
      <c r="D550" s="863" t="s">
        <v>611</v>
      </c>
      <c r="E550" s="835" t="s">
        <v>3185</v>
      </c>
      <c r="F550" s="863" t="s">
        <v>3186</v>
      </c>
      <c r="G550" s="835" t="s">
        <v>3869</v>
      </c>
      <c r="H550" s="835" t="s">
        <v>3870</v>
      </c>
      <c r="I550" s="849">
        <v>1285.625</v>
      </c>
      <c r="J550" s="849">
        <v>150</v>
      </c>
      <c r="K550" s="850">
        <v>204804.5703125</v>
      </c>
    </row>
    <row r="551" spans="1:11" ht="14.4" customHeight="1" x14ac:dyDescent="0.3">
      <c r="A551" s="831" t="s">
        <v>585</v>
      </c>
      <c r="B551" s="832" t="s">
        <v>586</v>
      </c>
      <c r="C551" s="835" t="s">
        <v>610</v>
      </c>
      <c r="D551" s="863" t="s">
        <v>611</v>
      </c>
      <c r="E551" s="835" t="s">
        <v>3185</v>
      </c>
      <c r="F551" s="863" t="s">
        <v>3186</v>
      </c>
      <c r="G551" s="835" t="s">
        <v>3871</v>
      </c>
      <c r="H551" s="835" t="s">
        <v>3872</v>
      </c>
      <c r="I551" s="849">
        <v>1304.3800048828125</v>
      </c>
      <c r="J551" s="849">
        <v>10</v>
      </c>
      <c r="K551" s="850">
        <v>13043.7998046875</v>
      </c>
    </row>
    <row r="552" spans="1:11" ht="14.4" customHeight="1" x14ac:dyDescent="0.3">
      <c r="A552" s="831" t="s">
        <v>585</v>
      </c>
      <c r="B552" s="832" t="s">
        <v>586</v>
      </c>
      <c r="C552" s="835" t="s">
        <v>610</v>
      </c>
      <c r="D552" s="863" t="s">
        <v>611</v>
      </c>
      <c r="E552" s="835" t="s">
        <v>3185</v>
      </c>
      <c r="F552" s="863" t="s">
        <v>3186</v>
      </c>
      <c r="G552" s="835" t="s">
        <v>3873</v>
      </c>
      <c r="H552" s="835" t="s">
        <v>3874</v>
      </c>
      <c r="I552" s="849">
        <v>1028.5</v>
      </c>
      <c r="J552" s="849">
        <v>20</v>
      </c>
      <c r="K552" s="850">
        <v>21985.6796875</v>
      </c>
    </row>
    <row r="553" spans="1:11" ht="14.4" customHeight="1" x14ac:dyDescent="0.3">
      <c r="A553" s="831" t="s">
        <v>585</v>
      </c>
      <c r="B553" s="832" t="s">
        <v>586</v>
      </c>
      <c r="C553" s="835" t="s">
        <v>610</v>
      </c>
      <c r="D553" s="863" t="s">
        <v>611</v>
      </c>
      <c r="E553" s="835" t="s">
        <v>3185</v>
      </c>
      <c r="F553" s="863" t="s">
        <v>3186</v>
      </c>
      <c r="G553" s="835" t="s">
        <v>3875</v>
      </c>
      <c r="H553" s="835" t="s">
        <v>3876</v>
      </c>
      <c r="I553" s="849">
        <v>1304.3800048828125</v>
      </c>
      <c r="J553" s="849">
        <v>10</v>
      </c>
      <c r="K553" s="850">
        <v>13043.7998046875</v>
      </c>
    </row>
    <row r="554" spans="1:11" ht="14.4" customHeight="1" x14ac:dyDescent="0.3">
      <c r="A554" s="831" t="s">
        <v>585</v>
      </c>
      <c r="B554" s="832" t="s">
        <v>586</v>
      </c>
      <c r="C554" s="835" t="s">
        <v>610</v>
      </c>
      <c r="D554" s="863" t="s">
        <v>611</v>
      </c>
      <c r="E554" s="835" t="s">
        <v>3185</v>
      </c>
      <c r="F554" s="863" t="s">
        <v>3186</v>
      </c>
      <c r="G554" s="835" t="s">
        <v>3877</v>
      </c>
      <c r="H554" s="835" t="s">
        <v>3878</v>
      </c>
      <c r="I554" s="849">
        <v>5493.39990234375</v>
      </c>
      <c r="J554" s="849">
        <v>1</v>
      </c>
      <c r="K554" s="850">
        <v>5493.39990234375</v>
      </c>
    </row>
    <row r="555" spans="1:11" ht="14.4" customHeight="1" x14ac:dyDescent="0.3">
      <c r="A555" s="831" t="s">
        <v>585</v>
      </c>
      <c r="B555" s="832" t="s">
        <v>586</v>
      </c>
      <c r="C555" s="835" t="s">
        <v>610</v>
      </c>
      <c r="D555" s="863" t="s">
        <v>611</v>
      </c>
      <c r="E555" s="835" t="s">
        <v>3185</v>
      </c>
      <c r="F555" s="863" t="s">
        <v>3186</v>
      </c>
      <c r="G555" s="835" t="s">
        <v>3879</v>
      </c>
      <c r="H555" s="835" t="s">
        <v>3880</v>
      </c>
      <c r="I555" s="849">
        <v>5493.39990234375</v>
      </c>
      <c r="J555" s="849">
        <v>1</v>
      </c>
      <c r="K555" s="850">
        <v>5493.39990234375</v>
      </c>
    </row>
    <row r="556" spans="1:11" ht="14.4" customHeight="1" x14ac:dyDescent="0.3">
      <c r="A556" s="831" t="s">
        <v>585</v>
      </c>
      <c r="B556" s="832" t="s">
        <v>586</v>
      </c>
      <c r="C556" s="835" t="s">
        <v>610</v>
      </c>
      <c r="D556" s="863" t="s">
        <v>611</v>
      </c>
      <c r="E556" s="835" t="s">
        <v>3185</v>
      </c>
      <c r="F556" s="863" t="s">
        <v>3186</v>
      </c>
      <c r="G556" s="835" t="s">
        <v>3881</v>
      </c>
      <c r="H556" s="835" t="s">
        <v>3882</v>
      </c>
      <c r="I556" s="849">
        <v>5246.156575520833</v>
      </c>
      <c r="J556" s="849">
        <v>3</v>
      </c>
      <c r="K556" s="850">
        <v>15738.4697265625</v>
      </c>
    </row>
    <row r="557" spans="1:11" ht="14.4" customHeight="1" x14ac:dyDescent="0.3">
      <c r="A557" s="831" t="s">
        <v>585</v>
      </c>
      <c r="B557" s="832" t="s">
        <v>586</v>
      </c>
      <c r="C557" s="835" t="s">
        <v>610</v>
      </c>
      <c r="D557" s="863" t="s">
        <v>611</v>
      </c>
      <c r="E557" s="835" t="s">
        <v>3185</v>
      </c>
      <c r="F557" s="863" t="s">
        <v>3186</v>
      </c>
      <c r="G557" s="835" t="s">
        <v>3883</v>
      </c>
      <c r="H557" s="835" t="s">
        <v>3884</v>
      </c>
      <c r="I557" s="849">
        <v>5122.534912109375</v>
      </c>
      <c r="J557" s="849">
        <v>4</v>
      </c>
      <c r="K557" s="850">
        <v>20490.1396484375</v>
      </c>
    </row>
    <row r="558" spans="1:11" ht="14.4" customHeight="1" x14ac:dyDescent="0.3">
      <c r="A558" s="831" t="s">
        <v>585</v>
      </c>
      <c r="B558" s="832" t="s">
        <v>586</v>
      </c>
      <c r="C558" s="835" t="s">
        <v>610</v>
      </c>
      <c r="D558" s="863" t="s">
        <v>611</v>
      </c>
      <c r="E558" s="835" t="s">
        <v>3185</v>
      </c>
      <c r="F558" s="863" t="s">
        <v>3186</v>
      </c>
      <c r="G558" s="835" t="s">
        <v>3885</v>
      </c>
      <c r="H558" s="835" t="s">
        <v>3886</v>
      </c>
      <c r="I558" s="849">
        <v>834.9000244140625</v>
      </c>
      <c r="J558" s="849">
        <v>10</v>
      </c>
      <c r="K558" s="850">
        <v>8349</v>
      </c>
    </row>
    <row r="559" spans="1:11" ht="14.4" customHeight="1" x14ac:dyDescent="0.3">
      <c r="A559" s="831" t="s">
        <v>585</v>
      </c>
      <c r="B559" s="832" t="s">
        <v>586</v>
      </c>
      <c r="C559" s="835" t="s">
        <v>610</v>
      </c>
      <c r="D559" s="863" t="s">
        <v>611</v>
      </c>
      <c r="E559" s="835" t="s">
        <v>3185</v>
      </c>
      <c r="F559" s="863" t="s">
        <v>3186</v>
      </c>
      <c r="G559" s="835" t="s">
        <v>3887</v>
      </c>
      <c r="H559" s="835" t="s">
        <v>3888</v>
      </c>
      <c r="I559" s="849">
        <v>834.9000244140625</v>
      </c>
      <c r="J559" s="849">
        <v>20</v>
      </c>
      <c r="K559" s="850">
        <v>16698</v>
      </c>
    </row>
    <row r="560" spans="1:11" ht="14.4" customHeight="1" x14ac:dyDescent="0.3">
      <c r="A560" s="831" t="s">
        <v>585</v>
      </c>
      <c r="B560" s="832" t="s">
        <v>586</v>
      </c>
      <c r="C560" s="835" t="s">
        <v>610</v>
      </c>
      <c r="D560" s="863" t="s">
        <v>611</v>
      </c>
      <c r="E560" s="835" t="s">
        <v>3185</v>
      </c>
      <c r="F560" s="863" t="s">
        <v>3186</v>
      </c>
      <c r="G560" s="835" t="s">
        <v>3889</v>
      </c>
      <c r="H560" s="835" t="s">
        <v>3890</v>
      </c>
      <c r="I560" s="849">
        <v>834.9000244140625</v>
      </c>
      <c r="J560" s="849">
        <v>10</v>
      </c>
      <c r="K560" s="850">
        <v>8349</v>
      </c>
    </row>
    <row r="561" spans="1:11" ht="14.4" customHeight="1" x14ac:dyDescent="0.3">
      <c r="A561" s="831" t="s">
        <v>585</v>
      </c>
      <c r="B561" s="832" t="s">
        <v>586</v>
      </c>
      <c r="C561" s="835" t="s">
        <v>610</v>
      </c>
      <c r="D561" s="863" t="s">
        <v>611</v>
      </c>
      <c r="E561" s="835" t="s">
        <v>3185</v>
      </c>
      <c r="F561" s="863" t="s">
        <v>3186</v>
      </c>
      <c r="G561" s="835" t="s">
        <v>3891</v>
      </c>
      <c r="H561" s="835" t="s">
        <v>3892</v>
      </c>
      <c r="I561" s="849">
        <v>834.9000244140625</v>
      </c>
      <c r="J561" s="849">
        <v>20</v>
      </c>
      <c r="K561" s="850">
        <v>16698</v>
      </c>
    </row>
    <row r="562" spans="1:11" ht="14.4" customHeight="1" x14ac:dyDescent="0.3">
      <c r="A562" s="831" t="s">
        <v>585</v>
      </c>
      <c r="B562" s="832" t="s">
        <v>586</v>
      </c>
      <c r="C562" s="835" t="s">
        <v>610</v>
      </c>
      <c r="D562" s="863" t="s">
        <v>611</v>
      </c>
      <c r="E562" s="835" t="s">
        <v>3185</v>
      </c>
      <c r="F562" s="863" t="s">
        <v>3186</v>
      </c>
      <c r="G562" s="835" t="s">
        <v>3893</v>
      </c>
      <c r="H562" s="835" t="s">
        <v>3894</v>
      </c>
      <c r="I562" s="849">
        <v>834.9000244140625</v>
      </c>
      <c r="J562" s="849">
        <v>10</v>
      </c>
      <c r="K562" s="850">
        <v>8349</v>
      </c>
    </row>
    <row r="563" spans="1:11" ht="14.4" customHeight="1" x14ac:dyDescent="0.3">
      <c r="A563" s="831" t="s">
        <v>585</v>
      </c>
      <c r="B563" s="832" t="s">
        <v>586</v>
      </c>
      <c r="C563" s="835" t="s">
        <v>610</v>
      </c>
      <c r="D563" s="863" t="s">
        <v>611</v>
      </c>
      <c r="E563" s="835" t="s">
        <v>3185</v>
      </c>
      <c r="F563" s="863" t="s">
        <v>3186</v>
      </c>
      <c r="G563" s="835" t="s">
        <v>3895</v>
      </c>
      <c r="H563" s="835" t="s">
        <v>3896</v>
      </c>
      <c r="I563" s="849">
        <v>18.389999389648438</v>
      </c>
      <c r="J563" s="849">
        <v>24</v>
      </c>
      <c r="K563" s="850">
        <v>441.37998962402344</v>
      </c>
    </row>
    <row r="564" spans="1:11" ht="14.4" customHeight="1" x14ac:dyDescent="0.3">
      <c r="A564" s="831" t="s">
        <v>585</v>
      </c>
      <c r="B564" s="832" t="s">
        <v>586</v>
      </c>
      <c r="C564" s="835" t="s">
        <v>610</v>
      </c>
      <c r="D564" s="863" t="s">
        <v>611</v>
      </c>
      <c r="E564" s="835" t="s">
        <v>3185</v>
      </c>
      <c r="F564" s="863" t="s">
        <v>3186</v>
      </c>
      <c r="G564" s="835" t="s">
        <v>3897</v>
      </c>
      <c r="H564" s="835" t="s">
        <v>3898</v>
      </c>
      <c r="I564" s="849">
        <v>13.199999809265137</v>
      </c>
      <c r="J564" s="849">
        <v>30</v>
      </c>
      <c r="K564" s="850">
        <v>396</v>
      </c>
    </row>
    <row r="565" spans="1:11" ht="14.4" customHeight="1" x14ac:dyDescent="0.3">
      <c r="A565" s="831" t="s">
        <v>585</v>
      </c>
      <c r="B565" s="832" t="s">
        <v>586</v>
      </c>
      <c r="C565" s="835" t="s">
        <v>610</v>
      </c>
      <c r="D565" s="863" t="s">
        <v>611</v>
      </c>
      <c r="E565" s="835" t="s">
        <v>3185</v>
      </c>
      <c r="F565" s="863" t="s">
        <v>3186</v>
      </c>
      <c r="G565" s="835" t="s">
        <v>3217</v>
      </c>
      <c r="H565" s="835" t="s">
        <v>3218</v>
      </c>
      <c r="I565" s="849">
        <v>13.199999809265137</v>
      </c>
      <c r="J565" s="849">
        <v>220</v>
      </c>
      <c r="K565" s="850">
        <v>2904</v>
      </c>
    </row>
    <row r="566" spans="1:11" ht="14.4" customHeight="1" x14ac:dyDescent="0.3">
      <c r="A566" s="831" t="s">
        <v>585</v>
      </c>
      <c r="B566" s="832" t="s">
        <v>586</v>
      </c>
      <c r="C566" s="835" t="s">
        <v>610</v>
      </c>
      <c r="D566" s="863" t="s">
        <v>611</v>
      </c>
      <c r="E566" s="835" t="s">
        <v>3185</v>
      </c>
      <c r="F566" s="863" t="s">
        <v>3186</v>
      </c>
      <c r="G566" s="835" t="s">
        <v>3899</v>
      </c>
      <c r="H566" s="835" t="s">
        <v>3900</v>
      </c>
      <c r="I566" s="849">
        <v>365.42001342773438</v>
      </c>
      <c r="J566" s="849">
        <v>10</v>
      </c>
      <c r="K566" s="850">
        <v>3654.199951171875</v>
      </c>
    </row>
    <row r="567" spans="1:11" ht="14.4" customHeight="1" x14ac:dyDescent="0.3">
      <c r="A567" s="831" t="s">
        <v>585</v>
      </c>
      <c r="B567" s="832" t="s">
        <v>586</v>
      </c>
      <c r="C567" s="835" t="s">
        <v>610</v>
      </c>
      <c r="D567" s="863" t="s">
        <v>611</v>
      </c>
      <c r="E567" s="835" t="s">
        <v>3185</v>
      </c>
      <c r="F567" s="863" t="s">
        <v>3186</v>
      </c>
      <c r="G567" s="835" t="s">
        <v>3901</v>
      </c>
      <c r="H567" s="835" t="s">
        <v>3902</v>
      </c>
      <c r="I567" s="849">
        <v>365.42001342773438</v>
      </c>
      <c r="J567" s="849">
        <v>10</v>
      </c>
      <c r="K567" s="850">
        <v>3654.199951171875</v>
      </c>
    </row>
    <row r="568" spans="1:11" ht="14.4" customHeight="1" x14ac:dyDescent="0.3">
      <c r="A568" s="831" t="s">
        <v>585</v>
      </c>
      <c r="B568" s="832" t="s">
        <v>586</v>
      </c>
      <c r="C568" s="835" t="s">
        <v>610</v>
      </c>
      <c r="D568" s="863" t="s">
        <v>611</v>
      </c>
      <c r="E568" s="835" t="s">
        <v>3185</v>
      </c>
      <c r="F568" s="863" t="s">
        <v>3186</v>
      </c>
      <c r="G568" s="835" t="s">
        <v>3903</v>
      </c>
      <c r="H568" s="835" t="s">
        <v>3904</v>
      </c>
      <c r="I568" s="849">
        <v>423.5</v>
      </c>
      <c r="J568" s="849">
        <v>-1</v>
      </c>
      <c r="K568" s="850">
        <v>-423.5</v>
      </c>
    </row>
    <row r="569" spans="1:11" ht="14.4" customHeight="1" x14ac:dyDescent="0.3">
      <c r="A569" s="831" t="s">
        <v>585</v>
      </c>
      <c r="B569" s="832" t="s">
        <v>586</v>
      </c>
      <c r="C569" s="835" t="s">
        <v>610</v>
      </c>
      <c r="D569" s="863" t="s">
        <v>611</v>
      </c>
      <c r="E569" s="835" t="s">
        <v>3185</v>
      </c>
      <c r="F569" s="863" t="s">
        <v>3186</v>
      </c>
      <c r="G569" s="835" t="s">
        <v>3905</v>
      </c>
      <c r="H569" s="835" t="s">
        <v>3906</v>
      </c>
      <c r="I569" s="849">
        <v>423.5</v>
      </c>
      <c r="J569" s="849">
        <v>2</v>
      </c>
      <c r="K569" s="850">
        <v>847</v>
      </c>
    </row>
    <row r="570" spans="1:11" ht="14.4" customHeight="1" x14ac:dyDescent="0.3">
      <c r="A570" s="831" t="s">
        <v>585</v>
      </c>
      <c r="B570" s="832" t="s">
        <v>586</v>
      </c>
      <c r="C570" s="835" t="s">
        <v>610</v>
      </c>
      <c r="D570" s="863" t="s">
        <v>611</v>
      </c>
      <c r="E570" s="835" t="s">
        <v>3185</v>
      </c>
      <c r="F570" s="863" t="s">
        <v>3186</v>
      </c>
      <c r="G570" s="835" t="s">
        <v>3907</v>
      </c>
      <c r="H570" s="835" t="s">
        <v>3908</v>
      </c>
      <c r="I570" s="849">
        <v>22.870000839233398</v>
      </c>
      <c r="J570" s="849">
        <v>24</v>
      </c>
      <c r="K570" s="850">
        <v>548.9000244140625</v>
      </c>
    </row>
    <row r="571" spans="1:11" ht="14.4" customHeight="1" x14ac:dyDescent="0.3">
      <c r="A571" s="831" t="s">
        <v>585</v>
      </c>
      <c r="B571" s="832" t="s">
        <v>586</v>
      </c>
      <c r="C571" s="835" t="s">
        <v>610</v>
      </c>
      <c r="D571" s="863" t="s">
        <v>611</v>
      </c>
      <c r="E571" s="835" t="s">
        <v>3185</v>
      </c>
      <c r="F571" s="863" t="s">
        <v>3186</v>
      </c>
      <c r="G571" s="835" t="s">
        <v>3909</v>
      </c>
      <c r="H571" s="835" t="s">
        <v>3910</v>
      </c>
      <c r="I571" s="849">
        <v>1305.8199462890625</v>
      </c>
      <c r="J571" s="849">
        <v>10</v>
      </c>
      <c r="K571" s="850">
        <v>13058.2001953125</v>
      </c>
    </row>
    <row r="572" spans="1:11" ht="14.4" customHeight="1" x14ac:dyDescent="0.3">
      <c r="A572" s="831" t="s">
        <v>585</v>
      </c>
      <c r="B572" s="832" t="s">
        <v>586</v>
      </c>
      <c r="C572" s="835" t="s">
        <v>610</v>
      </c>
      <c r="D572" s="863" t="s">
        <v>611</v>
      </c>
      <c r="E572" s="835" t="s">
        <v>3185</v>
      </c>
      <c r="F572" s="863" t="s">
        <v>3186</v>
      </c>
      <c r="G572" s="835" t="s">
        <v>3911</v>
      </c>
      <c r="H572" s="835" t="s">
        <v>3912</v>
      </c>
      <c r="I572" s="849">
        <v>58685</v>
      </c>
      <c r="J572" s="849">
        <v>7</v>
      </c>
      <c r="K572" s="850">
        <v>410795</v>
      </c>
    </row>
    <row r="573" spans="1:11" ht="14.4" customHeight="1" x14ac:dyDescent="0.3">
      <c r="A573" s="831" t="s">
        <v>585</v>
      </c>
      <c r="B573" s="832" t="s">
        <v>586</v>
      </c>
      <c r="C573" s="835" t="s">
        <v>610</v>
      </c>
      <c r="D573" s="863" t="s">
        <v>611</v>
      </c>
      <c r="E573" s="835" t="s">
        <v>3185</v>
      </c>
      <c r="F573" s="863" t="s">
        <v>3186</v>
      </c>
      <c r="G573" s="835" t="s">
        <v>3913</v>
      </c>
      <c r="H573" s="835" t="s">
        <v>3914</v>
      </c>
      <c r="I573" s="849">
        <v>6219.68994140625</v>
      </c>
      <c r="J573" s="849">
        <v>3</v>
      </c>
      <c r="K573" s="850">
        <v>18659.06982421875</v>
      </c>
    </row>
    <row r="574" spans="1:11" ht="14.4" customHeight="1" x14ac:dyDescent="0.3">
      <c r="A574" s="831" t="s">
        <v>585</v>
      </c>
      <c r="B574" s="832" t="s">
        <v>586</v>
      </c>
      <c r="C574" s="835" t="s">
        <v>610</v>
      </c>
      <c r="D574" s="863" t="s">
        <v>611</v>
      </c>
      <c r="E574" s="835" t="s">
        <v>3185</v>
      </c>
      <c r="F574" s="863" t="s">
        <v>3186</v>
      </c>
      <c r="G574" s="835" t="s">
        <v>3915</v>
      </c>
      <c r="H574" s="835" t="s">
        <v>3916</v>
      </c>
      <c r="I574" s="849">
        <v>139.25999450683594</v>
      </c>
      <c r="J574" s="849">
        <v>180</v>
      </c>
      <c r="K574" s="850">
        <v>25066.599609375</v>
      </c>
    </row>
    <row r="575" spans="1:11" ht="14.4" customHeight="1" x14ac:dyDescent="0.3">
      <c r="A575" s="831" t="s">
        <v>585</v>
      </c>
      <c r="B575" s="832" t="s">
        <v>586</v>
      </c>
      <c r="C575" s="835" t="s">
        <v>610</v>
      </c>
      <c r="D575" s="863" t="s">
        <v>611</v>
      </c>
      <c r="E575" s="835" t="s">
        <v>3185</v>
      </c>
      <c r="F575" s="863" t="s">
        <v>3186</v>
      </c>
      <c r="G575" s="835" t="s">
        <v>3917</v>
      </c>
      <c r="H575" s="835" t="s">
        <v>3918</v>
      </c>
      <c r="I575" s="849">
        <v>139.25999450683594</v>
      </c>
      <c r="J575" s="849">
        <v>720</v>
      </c>
      <c r="K575" s="850">
        <v>100266.3984375</v>
      </c>
    </row>
    <row r="576" spans="1:11" ht="14.4" customHeight="1" x14ac:dyDescent="0.3">
      <c r="A576" s="831" t="s">
        <v>585</v>
      </c>
      <c r="B576" s="832" t="s">
        <v>586</v>
      </c>
      <c r="C576" s="835" t="s">
        <v>610</v>
      </c>
      <c r="D576" s="863" t="s">
        <v>611</v>
      </c>
      <c r="E576" s="835" t="s">
        <v>3185</v>
      </c>
      <c r="F576" s="863" t="s">
        <v>3186</v>
      </c>
      <c r="G576" s="835" t="s">
        <v>3917</v>
      </c>
      <c r="H576" s="835" t="s">
        <v>3919</v>
      </c>
      <c r="I576" s="849">
        <v>139.25999450683594</v>
      </c>
      <c r="J576" s="849">
        <v>1080</v>
      </c>
      <c r="K576" s="850">
        <v>150399.59765625</v>
      </c>
    </row>
    <row r="577" spans="1:11" ht="14.4" customHeight="1" x14ac:dyDescent="0.3">
      <c r="A577" s="831" t="s">
        <v>585</v>
      </c>
      <c r="B577" s="832" t="s">
        <v>586</v>
      </c>
      <c r="C577" s="835" t="s">
        <v>610</v>
      </c>
      <c r="D577" s="863" t="s">
        <v>611</v>
      </c>
      <c r="E577" s="835" t="s">
        <v>3185</v>
      </c>
      <c r="F577" s="863" t="s">
        <v>3186</v>
      </c>
      <c r="G577" s="835" t="s">
        <v>3920</v>
      </c>
      <c r="H577" s="835" t="s">
        <v>3921</v>
      </c>
      <c r="I577" s="849">
        <v>1.2100000381469727</v>
      </c>
      <c r="J577" s="849">
        <v>2</v>
      </c>
      <c r="K577" s="850">
        <v>2.4200000762939453</v>
      </c>
    </row>
    <row r="578" spans="1:11" ht="14.4" customHeight="1" x14ac:dyDescent="0.3">
      <c r="A578" s="831" t="s">
        <v>585</v>
      </c>
      <c r="B578" s="832" t="s">
        <v>586</v>
      </c>
      <c r="C578" s="835" t="s">
        <v>610</v>
      </c>
      <c r="D578" s="863" t="s">
        <v>611</v>
      </c>
      <c r="E578" s="835" t="s">
        <v>3185</v>
      </c>
      <c r="F578" s="863" t="s">
        <v>3186</v>
      </c>
      <c r="G578" s="835" t="s">
        <v>3920</v>
      </c>
      <c r="H578" s="835" t="s">
        <v>3922</v>
      </c>
      <c r="I578" s="849">
        <v>1.2100000381469727</v>
      </c>
      <c r="J578" s="849">
        <v>3</v>
      </c>
      <c r="K578" s="850">
        <v>3.630000114440918</v>
      </c>
    </row>
    <row r="579" spans="1:11" ht="14.4" customHeight="1" x14ac:dyDescent="0.3">
      <c r="A579" s="831" t="s">
        <v>585</v>
      </c>
      <c r="B579" s="832" t="s">
        <v>586</v>
      </c>
      <c r="C579" s="835" t="s">
        <v>610</v>
      </c>
      <c r="D579" s="863" t="s">
        <v>611</v>
      </c>
      <c r="E579" s="835" t="s">
        <v>3185</v>
      </c>
      <c r="F579" s="863" t="s">
        <v>3186</v>
      </c>
      <c r="G579" s="835" t="s">
        <v>3223</v>
      </c>
      <c r="H579" s="835" t="s">
        <v>3224</v>
      </c>
      <c r="I579" s="849">
        <v>4.0300002098083496</v>
      </c>
      <c r="J579" s="849">
        <v>400</v>
      </c>
      <c r="K579" s="850">
        <v>1612</v>
      </c>
    </row>
    <row r="580" spans="1:11" ht="14.4" customHeight="1" x14ac:dyDescent="0.3">
      <c r="A580" s="831" t="s">
        <v>585</v>
      </c>
      <c r="B580" s="832" t="s">
        <v>586</v>
      </c>
      <c r="C580" s="835" t="s">
        <v>610</v>
      </c>
      <c r="D580" s="863" t="s">
        <v>611</v>
      </c>
      <c r="E580" s="835" t="s">
        <v>3185</v>
      </c>
      <c r="F580" s="863" t="s">
        <v>3186</v>
      </c>
      <c r="G580" s="835" t="s">
        <v>3227</v>
      </c>
      <c r="H580" s="835" t="s">
        <v>3228</v>
      </c>
      <c r="I580" s="849">
        <v>4.619999885559082</v>
      </c>
      <c r="J580" s="849">
        <v>30</v>
      </c>
      <c r="K580" s="850">
        <v>138.60000610351563</v>
      </c>
    </row>
    <row r="581" spans="1:11" ht="14.4" customHeight="1" x14ac:dyDescent="0.3">
      <c r="A581" s="831" t="s">
        <v>585</v>
      </c>
      <c r="B581" s="832" t="s">
        <v>586</v>
      </c>
      <c r="C581" s="835" t="s">
        <v>610</v>
      </c>
      <c r="D581" s="863" t="s">
        <v>611</v>
      </c>
      <c r="E581" s="835" t="s">
        <v>3185</v>
      </c>
      <c r="F581" s="863" t="s">
        <v>3186</v>
      </c>
      <c r="G581" s="835" t="s">
        <v>3923</v>
      </c>
      <c r="H581" s="835" t="s">
        <v>3924</v>
      </c>
      <c r="I581" s="849">
        <v>162.67999267578125</v>
      </c>
      <c r="J581" s="849">
        <v>1215</v>
      </c>
      <c r="K581" s="850">
        <v>197653.5</v>
      </c>
    </row>
    <row r="582" spans="1:11" ht="14.4" customHeight="1" x14ac:dyDescent="0.3">
      <c r="A582" s="831" t="s">
        <v>585</v>
      </c>
      <c r="B582" s="832" t="s">
        <v>586</v>
      </c>
      <c r="C582" s="835" t="s">
        <v>610</v>
      </c>
      <c r="D582" s="863" t="s">
        <v>611</v>
      </c>
      <c r="E582" s="835" t="s">
        <v>3185</v>
      </c>
      <c r="F582" s="863" t="s">
        <v>3186</v>
      </c>
      <c r="G582" s="835" t="s">
        <v>3925</v>
      </c>
      <c r="H582" s="835" t="s">
        <v>3926</v>
      </c>
      <c r="I582" s="849">
        <v>80.57285744803292</v>
      </c>
      <c r="J582" s="849">
        <v>380</v>
      </c>
      <c r="K582" s="850">
        <v>30617.420120239258</v>
      </c>
    </row>
    <row r="583" spans="1:11" ht="14.4" customHeight="1" x14ac:dyDescent="0.3">
      <c r="A583" s="831" t="s">
        <v>585</v>
      </c>
      <c r="B583" s="832" t="s">
        <v>586</v>
      </c>
      <c r="C583" s="835" t="s">
        <v>610</v>
      </c>
      <c r="D583" s="863" t="s">
        <v>611</v>
      </c>
      <c r="E583" s="835" t="s">
        <v>3185</v>
      </c>
      <c r="F583" s="863" t="s">
        <v>3186</v>
      </c>
      <c r="G583" s="835" t="s">
        <v>3927</v>
      </c>
      <c r="H583" s="835" t="s">
        <v>3928</v>
      </c>
      <c r="I583" s="849">
        <v>34</v>
      </c>
      <c r="J583" s="849">
        <v>650</v>
      </c>
      <c r="K583" s="850">
        <v>22100</v>
      </c>
    </row>
    <row r="584" spans="1:11" ht="14.4" customHeight="1" x14ac:dyDescent="0.3">
      <c r="A584" s="831" t="s">
        <v>585</v>
      </c>
      <c r="B584" s="832" t="s">
        <v>586</v>
      </c>
      <c r="C584" s="835" t="s">
        <v>610</v>
      </c>
      <c r="D584" s="863" t="s">
        <v>611</v>
      </c>
      <c r="E584" s="835" t="s">
        <v>3185</v>
      </c>
      <c r="F584" s="863" t="s">
        <v>3186</v>
      </c>
      <c r="G584" s="835" t="s">
        <v>3929</v>
      </c>
      <c r="H584" s="835" t="s">
        <v>3930</v>
      </c>
      <c r="I584" s="849">
        <v>18950</v>
      </c>
      <c r="J584" s="849">
        <v>4</v>
      </c>
      <c r="K584" s="850">
        <v>75800</v>
      </c>
    </row>
    <row r="585" spans="1:11" ht="14.4" customHeight="1" x14ac:dyDescent="0.3">
      <c r="A585" s="831" t="s">
        <v>585</v>
      </c>
      <c r="B585" s="832" t="s">
        <v>586</v>
      </c>
      <c r="C585" s="835" t="s">
        <v>610</v>
      </c>
      <c r="D585" s="863" t="s">
        <v>611</v>
      </c>
      <c r="E585" s="835" t="s">
        <v>3185</v>
      </c>
      <c r="F585" s="863" t="s">
        <v>3186</v>
      </c>
      <c r="G585" s="835" t="s">
        <v>3931</v>
      </c>
      <c r="H585" s="835" t="s">
        <v>3932</v>
      </c>
      <c r="I585" s="849">
        <v>5166.72021484375</v>
      </c>
      <c r="J585" s="849">
        <v>20</v>
      </c>
      <c r="K585" s="850">
        <v>103334.40185546875</v>
      </c>
    </row>
    <row r="586" spans="1:11" ht="14.4" customHeight="1" x14ac:dyDescent="0.3">
      <c r="A586" s="831" t="s">
        <v>585</v>
      </c>
      <c r="B586" s="832" t="s">
        <v>586</v>
      </c>
      <c r="C586" s="835" t="s">
        <v>610</v>
      </c>
      <c r="D586" s="863" t="s">
        <v>611</v>
      </c>
      <c r="E586" s="835" t="s">
        <v>3185</v>
      </c>
      <c r="F586" s="863" t="s">
        <v>3186</v>
      </c>
      <c r="G586" s="835" t="s">
        <v>3933</v>
      </c>
      <c r="H586" s="835" t="s">
        <v>3934</v>
      </c>
      <c r="I586" s="849">
        <v>12270</v>
      </c>
      <c r="J586" s="849">
        <v>5</v>
      </c>
      <c r="K586" s="850">
        <v>61350</v>
      </c>
    </row>
    <row r="587" spans="1:11" ht="14.4" customHeight="1" x14ac:dyDescent="0.3">
      <c r="A587" s="831" t="s">
        <v>585</v>
      </c>
      <c r="B587" s="832" t="s">
        <v>586</v>
      </c>
      <c r="C587" s="835" t="s">
        <v>610</v>
      </c>
      <c r="D587" s="863" t="s">
        <v>611</v>
      </c>
      <c r="E587" s="835" t="s">
        <v>3185</v>
      </c>
      <c r="F587" s="863" t="s">
        <v>3186</v>
      </c>
      <c r="G587" s="835" t="s">
        <v>3935</v>
      </c>
      <c r="H587" s="835" t="s">
        <v>3936</v>
      </c>
      <c r="I587" s="849">
        <v>2516.800048828125</v>
      </c>
      <c r="J587" s="849">
        <v>3</v>
      </c>
      <c r="K587" s="850">
        <v>7550.39990234375</v>
      </c>
    </row>
    <row r="588" spans="1:11" ht="14.4" customHeight="1" x14ac:dyDescent="0.3">
      <c r="A588" s="831" t="s">
        <v>585</v>
      </c>
      <c r="B588" s="832" t="s">
        <v>586</v>
      </c>
      <c r="C588" s="835" t="s">
        <v>610</v>
      </c>
      <c r="D588" s="863" t="s">
        <v>611</v>
      </c>
      <c r="E588" s="835" t="s">
        <v>3185</v>
      </c>
      <c r="F588" s="863" t="s">
        <v>3186</v>
      </c>
      <c r="G588" s="835" t="s">
        <v>3937</v>
      </c>
      <c r="H588" s="835" t="s">
        <v>3938</v>
      </c>
      <c r="I588" s="849">
        <v>200.05000305175781</v>
      </c>
      <c r="J588" s="849">
        <v>210</v>
      </c>
      <c r="K588" s="850">
        <v>42011.20068359375</v>
      </c>
    </row>
    <row r="589" spans="1:11" ht="14.4" customHeight="1" x14ac:dyDescent="0.3">
      <c r="A589" s="831" t="s">
        <v>585</v>
      </c>
      <c r="B589" s="832" t="s">
        <v>586</v>
      </c>
      <c r="C589" s="835" t="s">
        <v>610</v>
      </c>
      <c r="D589" s="863" t="s">
        <v>611</v>
      </c>
      <c r="E589" s="835" t="s">
        <v>3185</v>
      </c>
      <c r="F589" s="863" t="s">
        <v>3186</v>
      </c>
      <c r="G589" s="835" t="s">
        <v>3939</v>
      </c>
      <c r="H589" s="835" t="s">
        <v>3940</v>
      </c>
      <c r="I589" s="849">
        <v>1672.219970703125</v>
      </c>
      <c r="J589" s="849">
        <v>1</v>
      </c>
      <c r="K589" s="850">
        <v>1672.219970703125</v>
      </c>
    </row>
    <row r="590" spans="1:11" ht="14.4" customHeight="1" x14ac:dyDescent="0.3">
      <c r="A590" s="831" t="s">
        <v>585</v>
      </c>
      <c r="B590" s="832" t="s">
        <v>586</v>
      </c>
      <c r="C590" s="835" t="s">
        <v>610</v>
      </c>
      <c r="D590" s="863" t="s">
        <v>611</v>
      </c>
      <c r="E590" s="835" t="s">
        <v>3185</v>
      </c>
      <c r="F590" s="863" t="s">
        <v>3186</v>
      </c>
      <c r="G590" s="835" t="s">
        <v>3941</v>
      </c>
      <c r="H590" s="835" t="s">
        <v>3942</v>
      </c>
      <c r="I590" s="849">
        <v>13.149999618530273</v>
      </c>
      <c r="J590" s="849">
        <v>35</v>
      </c>
      <c r="K590" s="850">
        <v>460.33999633789063</v>
      </c>
    </row>
    <row r="591" spans="1:11" ht="14.4" customHeight="1" x14ac:dyDescent="0.3">
      <c r="A591" s="831" t="s">
        <v>585</v>
      </c>
      <c r="B591" s="832" t="s">
        <v>586</v>
      </c>
      <c r="C591" s="835" t="s">
        <v>610</v>
      </c>
      <c r="D591" s="863" t="s">
        <v>611</v>
      </c>
      <c r="E591" s="835" t="s">
        <v>3185</v>
      </c>
      <c r="F591" s="863" t="s">
        <v>3186</v>
      </c>
      <c r="G591" s="835" t="s">
        <v>3239</v>
      </c>
      <c r="H591" s="835" t="s">
        <v>3240</v>
      </c>
      <c r="I591" s="849">
        <v>11.739999771118164</v>
      </c>
      <c r="J591" s="849">
        <v>200</v>
      </c>
      <c r="K591" s="850">
        <v>2348.0000305175781</v>
      </c>
    </row>
    <row r="592" spans="1:11" ht="14.4" customHeight="1" x14ac:dyDescent="0.3">
      <c r="A592" s="831" t="s">
        <v>585</v>
      </c>
      <c r="B592" s="832" t="s">
        <v>586</v>
      </c>
      <c r="C592" s="835" t="s">
        <v>610</v>
      </c>
      <c r="D592" s="863" t="s">
        <v>611</v>
      </c>
      <c r="E592" s="835" t="s">
        <v>3185</v>
      </c>
      <c r="F592" s="863" t="s">
        <v>3186</v>
      </c>
      <c r="G592" s="835" t="s">
        <v>3241</v>
      </c>
      <c r="H592" s="835" t="s">
        <v>3242</v>
      </c>
      <c r="I592" s="849">
        <v>13.310000419616699</v>
      </c>
      <c r="J592" s="849">
        <v>100</v>
      </c>
      <c r="K592" s="850">
        <v>1331</v>
      </c>
    </row>
    <row r="593" spans="1:11" ht="14.4" customHeight="1" x14ac:dyDescent="0.3">
      <c r="A593" s="831" t="s">
        <v>585</v>
      </c>
      <c r="B593" s="832" t="s">
        <v>586</v>
      </c>
      <c r="C593" s="835" t="s">
        <v>610</v>
      </c>
      <c r="D593" s="863" t="s">
        <v>611</v>
      </c>
      <c r="E593" s="835" t="s">
        <v>3185</v>
      </c>
      <c r="F593" s="863" t="s">
        <v>3186</v>
      </c>
      <c r="G593" s="835" t="s">
        <v>3943</v>
      </c>
      <c r="H593" s="835" t="s">
        <v>3944</v>
      </c>
      <c r="I593" s="849">
        <v>1212.4200439453125</v>
      </c>
      <c r="J593" s="849">
        <v>30</v>
      </c>
      <c r="K593" s="850">
        <v>36372.6005859375</v>
      </c>
    </row>
    <row r="594" spans="1:11" ht="14.4" customHeight="1" x14ac:dyDescent="0.3">
      <c r="A594" s="831" t="s">
        <v>585</v>
      </c>
      <c r="B594" s="832" t="s">
        <v>586</v>
      </c>
      <c r="C594" s="835" t="s">
        <v>610</v>
      </c>
      <c r="D594" s="863" t="s">
        <v>611</v>
      </c>
      <c r="E594" s="835" t="s">
        <v>3185</v>
      </c>
      <c r="F594" s="863" t="s">
        <v>3186</v>
      </c>
      <c r="G594" s="835" t="s">
        <v>3945</v>
      </c>
      <c r="H594" s="835" t="s">
        <v>3946</v>
      </c>
      <c r="I594" s="849">
        <v>6945.64013671875</v>
      </c>
      <c r="J594" s="849">
        <v>87</v>
      </c>
      <c r="K594" s="850">
        <v>604270.8828125</v>
      </c>
    </row>
    <row r="595" spans="1:11" ht="14.4" customHeight="1" x14ac:dyDescent="0.3">
      <c r="A595" s="831" t="s">
        <v>585</v>
      </c>
      <c r="B595" s="832" t="s">
        <v>586</v>
      </c>
      <c r="C595" s="835" t="s">
        <v>610</v>
      </c>
      <c r="D595" s="863" t="s">
        <v>611</v>
      </c>
      <c r="E595" s="835" t="s">
        <v>3185</v>
      </c>
      <c r="F595" s="863" t="s">
        <v>3186</v>
      </c>
      <c r="G595" s="835" t="s">
        <v>3947</v>
      </c>
      <c r="H595" s="835" t="s">
        <v>3948</v>
      </c>
      <c r="I595" s="849">
        <v>20508.259765625</v>
      </c>
      <c r="J595" s="849">
        <v>2</v>
      </c>
      <c r="K595" s="850">
        <v>41016.51953125</v>
      </c>
    </row>
    <row r="596" spans="1:11" ht="14.4" customHeight="1" x14ac:dyDescent="0.3">
      <c r="A596" s="831" t="s">
        <v>585</v>
      </c>
      <c r="B596" s="832" t="s">
        <v>586</v>
      </c>
      <c r="C596" s="835" t="s">
        <v>610</v>
      </c>
      <c r="D596" s="863" t="s">
        <v>611</v>
      </c>
      <c r="E596" s="835" t="s">
        <v>3185</v>
      </c>
      <c r="F596" s="863" t="s">
        <v>3186</v>
      </c>
      <c r="G596" s="835" t="s">
        <v>3949</v>
      </c>
      <c r="H596" s="835" t="s">
        <v>3950</v>
      </c>
      <c r="I596" s="849">
        <v>17480</v>
      </c>
      <c r="J596" s="849">
        <v>120</v>
      </c>
      <c r="K596" s="850">
        <v>2097600</v>
      </c>
    </row>
    <row r="597" spans="1:11" ht="14.4" customHeight="1" x14ac:dyDescent="0.3">
      <c r="A597" s="831" t="s">
        <v>585</v>
      </c>
      <c r="B597" s="832" t="s">
        <v>586</v>
      </c>
      <c r="C597" s="835" t="s">
        <v>610</v>
      </c>
      <c r="D597" s="863" t="s">
        <v>611</v>
      </c>
      <c r="E597" s="835" t="s">
        <v>3185</v>
      </c>
      <c r="F597" s="863" t="s">
        <v>3186</v>
      </c>
      <c r="G597" s="835" t="s">
        <v>3951</v>
      </c>
      <c r="H597" s="835" t="s">
        <v>3952</v>
      </c>
      <c r="I597" s="849">
        <v>264.989990234375</v>
      </c>
      <c r="J597" s="849">
        <v>60</v>
      </c>
      <c r="K597" s="850">
        <v>15899.3994140625</v>
      </c>
    </row>
    <row r="598" spans="1:11" ht="14.4" customHeight="1" x14ac:dyDescent="0.3">
      <c r="A598" s="831" t="s">
        <v>585</v>
      </c>
      <c r="B598" s="832" t="s">
        <v>586</v>
      </c>
      <c r="C598" s="835" t="s">
        <v>610</v>
      </c>
      <c r="D598" s="863" t="s">
        <v>611</v>
      </c>
      <c r="E598" s="835" t="s">
        <v>3185</v>
      </c>
      <c r="F598" s="863" t="s">
        <v>3186</v>
      </c>
      <c r="G598" s="835" t="s">
        <v>3953</v>
      </c>
      <c r="H598" s="835" t="s">
        <v>3954</v>
      </c>
      <c r="I598" s="849">
        <v>284.16000366210938</v>
      </c>
      <c r="J598" s="849">
        <v>60</v>
      </c>
      <c r="K598" s="850">
        <v>17049.3701171875</v>
      </c>
    </row>
    <row r="599" spans="1:11" ht="14.4" customHeight="1" x14ac:dyDescent="0.3">
      <c r="A599" s="831" t="s">
        <v>585</v>
      </c>
      <c r="B599" s="832" t="s">
        <v>586</v>
      </c>
      <c r="C599" s="835" t="s">
        <v>610</v>
      </c>
      <c r="D599" s="863" t="s">
        <v>611</v>
      </c>
      <c r="E599" s="835" t="s">
        <v>3185</v>
      </c>
      <c r="F599" s="863" t="s">
        <v>3186</v>
      </c>
      <c r="G599" s="835" t="s">
        <v>3955</v>
      </c>
      <c r="H599" s="835" t="s">
        <v>3956</v>
      </c>
      <c r="I599" s="849">
        <v>251.42999267578125</v>
      </c>
      <c r="J599" s="849">
        <v>60</v>
      </c>
      <c r="K599" s="850">
        <v>15085.5498046875</v>
      </c>
    </row>
    <row r="600" spans="1:11" ht="14.4" customHeight="1" x14ac:dyDescent="0.3">
      <c r="A600" s="831" t="s">
        <v>585</v>
      </c>
      <c r="B600" s="832" t="s">
        <v>586</v>
      </c>
      <c r="C600" s="835" t="s">
        <v>610</v>
      </c>
      <c r="D600" s="863" t="s">
        <v>611</v>
      </c>
      <c r="E600" s="835" t="s">
        <v>3185</v>
      </c>
      <c r="F600" s="863" t="s">
        <v>3186</v>
      </c>
      <c r="G600" s="835" t="s">
        <v>3957</v>
      </c>
      <c r="H600" s="835" t="s">
        <v>3958</v>
      </c>
      <c r="I600" s="849">
        <v>10.880000114440918</v>
      </c>
      <c r="J600" s="849">
        <v>100</v>
      </c>
      <c r="K600" s="850">
        <v>1087.7900390625</v>
      </c>
    </row>
    <row r="601" spans="1:11" ht="14.4" customHeight="1" x14ac:dyDescent="0.3">
      <c r="A601" s="831" t="s">
        <v>585</v>
      </c>
      <c r="B601" s="832" t="s">
        <v>586</v>
      </c>
      <c r="C601" s="835" t="s">
        <v>610</v>
      </c>
      <c r="D601" s="863" t="s">
        <v>611</v>
      </c>
      <c r="E601" s="835" t="s">
        <v>3185</v>
      </c>
      <c r="F601" s="863" t="s">
        <v>3186</v>
      </c>
      <c r="G601" s="835" t="s">
        <v>3959</v>
      </c>
      <c r="H601" s="835" t="s">
        <v>3960</v>
      </c>
      <c r="I601" s="849">
        <v>8000.603352864583</v>
      </c>
      <c r="J601" s="849">
        <v>5</v>
      </c>
      <c r="K601" s="850">
        <v>40003.10009765625</v>
      </c>
    </row>
    <row r="602" spans="1:11" ht="14.4" customHeight="1" x14ac:dyDescent="0.3">
      <c r="A602" s="831" t="s">
        <v>585</v>
      </c>
      <c r="B602" s="832" t="s">
        <v>586</v>
      </c>
      <c r="C602" s="835" t="s">
        <v>610</v>
      </c>
      <c r="D602" s="863" t="s">
        <v>611</v>
      </c>
      <c r="E602" s="835" t="s">
        <v>3185</v>
      </c>
      <c r="F602" s="863" t="s">
        <v>3186</v>
      </c>
      <c r="G602" s="835" t="s">
        <v>3961</v>
      </c>
      <c r="H602" s="835" t="s">
        <v>3962</v>
      </c>
      <c r="I602" s="849">
        <v>30.860000610351563</v>
      </c>
      <c r="J602" s="849">
        <v>25</v>
      </c>
      <c r="K602" s="850">
        <v>771.3800048828125</v>
      </c>
    </row>
    <row r="603" spans="1:11" ht="14.4" customHeight="1" x14ac:dyDescent="0.3">
      <c r="A603" s="831" t="s">
        <v>585</v>
      </c>
      <c r="B603" s="832" t="s">
        <v>586</v>
      </c>
      <c r="C603" s="835" t="s">
        <v>610</v>
      </c>
      <c r="D603" s="863" t="s">
        <v>611</v>
      </c>
      <c r="E603" s="835" t="s">
        <v>3185</v>
      </c>
      <c r="F603" s="863" t="s">
        <v>3186</v>
      </c>
      <c r="G603" s="835" t="s">
        <v>3963</v>
      </c>
      <c r="H603" s="835" t="s">
        <v>3964</v>
      </c>
      <c r="I603" s="849">
        <v>5395.5675048828125</v>
      </c>
      <c r="J603" s="849">
        <v>20</v>
      </c>
      <c r="K603" s="850">
        <v>107911</v>
      </c>
    </row>
    <row r="604" spans="1:11" ht="14.4" customHeight="1" x14ac:dyDescent="0.3">
      <c r="A604" s="831" t="s">
        <v>585</v>
      </c>
      <c r="B604" s="832" t="s">
        <v>586</v>
      </c>
      <c r="C604" s="835" t="s">
        <v>610</v>
      </c>
      <c r="D604" s="863" t="s">
        <v>611</v>
      </c>
      <c r="E604" s="835" t="s">
        <v>3185</v>
      </c>
      <c r="F604" s="863" t="s">
        <v>3186</v>
      </c>
      <c r="G604" s="835" t="s">
        <v>3965</v>
      </c>
      <c r="H604" s="835" t="s">
        <v>3966</v>
      </c>
      <c r="I604" s="849">
        <v>564.66998291015625</v>
      </c>
      <c r="J604" s="849">
        <v>6</v>
      </c>
      <c r="K604" s="850">
        <v>3388.02001953125</v>
      </c>
    </row>
    <row r="605" spans="1:11" ht="14.4" customHeight="1" x14ac:dyDescent="0.3">
      <c r="A605" s="831" t="s">
        <v>585</v>
      </c>
      <c r="B605" s="832" t="s">
        <v>586</v>
      </c>
      <c r="C605" s="835" t="s">
        <v>610</v>
      </c>
      <c r="D605" s="863" t="s">
        <v>611</v>
      </c>
      <c r="E605" s="835" t="s">
        <v>3185</v>
      </c>
      <c r="F605" s="863" t="s">
        <v>3186</v>
      </c>
      <c r="G605" s="835" t="s">
        <v>3556</v>
      </c>
      <c r="H605" s="835" t="s">
        <v>3557</v>
      </c>
      <c r="I605" s="849">
        <v>61.108000183105467</v>
      </c>
      <c r="J605" s="849">
        <v>260</v>
      </c>
      <c r="K605" s="850">
        <v>15887.900146484375</v>
      </c>
    </row>
    <row r="606" spans="1:11" ht="14.4" customHeight="1" x14ac:dyDescent="0.3">
      <c r="A606" s="831" t="s">
        <v>585</v>
      </c>
      <c r="B606" s="832" t="s">
        <v>586</v>
      </c>
      <c r="C606" s="835" t="s">
        <v>610</v>
      </c>
      <c r="D606" s="863" t="s">
        <v>611</v>
      </c>
      <c r="E606" s="835" t="s">
        <v>3185</v>
      </c>
      <c r="F606" s="863" t="s">
        <v>3186</v>
      </c>
      <c r="G606" s="835" t="s">
        <v>3558</v>
      </c>
      <c r="H606" s="835" t="s">
        <v>3559</v>
      </c>
      <c r="I606" s="849">
        <v>108.30000305175781</v>
      </c>
      <c r="J606" s="849">
        <v>60</v>
      </c>
      <c r="K606" s="850">
        <v>6497.7998046875</v>
      </c>
    </row>
    <row r="607" spans="1:11" ht="14.4" customHeight="1" x14ac:dyDescent="0.3">
      <c r="A607" s="831" t="s">
        <v>585</v>
      </c>
      <c r="B607" s="832" t="s">
        <v>586</v>
      </c>
      <c r="C607" s="835" t="s">
        <v>610</v>
      </c>
      <c r="D607" s="863" t="s">
        <v>611</v>
      </c>
      <c r="E607" s="835" t="s">
        <v>3185</v>
      </c>
      <c r="F607" s="863" t="s">
        <v>3186</v>
      </c>
      <c r="G607" s="835" t="s">
        <v>3967</v>
      </c>
      <c r="H607" s="835" t="s">
        <v>3968</v>
      </c>
      <c r="I607" s="849">
        <v>9.9999997764825821E-3</v>
      </c>
      <c r="J607" s="849">
        <v>250</v>
      </c>
      <c r="K607" s="850">
        <v>3.0400000810623169</v>
      </c>
    </row>
    <row r="608" spans="1:11" ht="14.4" customHeight="1" x14ac:dyDescent="0.3">
      <c r="A608" s="831" t="s">
        <v>585</v>
      </c>
      <c r="B608" s="832" t="s">
        <v>586</v>
      </c>
      <c r="C608" s="835" t="s">
        <v>610</v>
      </c>
      <c r="D608" s="863" t="s">
        <v>611</v>
      </c>
      <c r="E608" s="835" t="s">
        <v>3185</v>
      </c>
      <c r="F608" s="863" t="s">
        <v>3186</v>
      </c>
      <c r="G608" s="835" t="s">
        <v>3969</v>
      </c>
      <c r="H608" s="835" t="s">
        <v>3970</v>
      </c>
      <c r="I608" s="849">
        <v>2280</v>
      </c>
      <c r="J608" s="849">
        <v>87</v>
      </c>
      <c r="K608" s="850">
        <v>198360.25390625</v>
      </c>
    </row>
    <row r="609" spans="1:11" ht="14.4" customHeight="1" x14ac:dyDescent="0.3">
      <c r="A609" s="831" t="s">
        <v>585</v>
      </c>
      <c r="B609" s="832" t="s">
        <v>586</v>
      </c>
      <c r="C609" s="835" t="s">
        <v>610</v>
      </c>
      <c r="D609" s="863" t="s">
        <v>611</v>
      </c>
      <c r="E609" s="835" t="s">
        <v>3185</v>
      </c>
      <c r="F609" s="863" t="s">
        <v>3186</v>
      </c>
      <c r="G609" s="835" t="s">
        <v>3971</v>
      </c>
      <c r="H609" s="835" t="s">
        <v>3972</v>
      </c>
      <c r="I609" s="849">
        <v>2320.780029296875</v>
      </c>
      <c r="J609" s="849">
        <v>10</v>
      </c>
      <c r="K609" s="850">
        <v>23207.80078125</v>
      </c>
    </row>
    <row r="610" spans="1:11" ht="14.4" customHeight="1" x14ac:dyDescent="0.3">
      <c r="A610" s="831" t="s">
        <v>585</v>
      </c>
      <c r="B610" s="832" t="s">
        <v>586</v>
      </c>
      <c r="C610" s="835" t="s">
        <v>610</v>
      </c>
      <c r="D610" s="863" t="s">
        <v>611</v>
      </c>
      <c r="E610" s="835" t="s">
        <v>3185</v>
      </c>
      <c r="F610" s="863" t="s">
        <v>3186</v>
      </c>
      <c r="G610" s="835" t="s">
        <v>3560</v>
      </c>
      <c r="H610" s="835" t="s">
        <v>3561</v>
      </c>
      <c r="I610" s="849">
        <v>1539.1199951171875</v>
      </c>
      <c r="J610" s="849">
        <v>2</v>
      </c>
      <c r="K610" s="850">
        <v>3078.239990234375</v>
      </c>
    </row>
    <row r="611" spans="1:11" ht="14.4" customHeight="1" x14ac:dyDescent="0.3">
      <c r="A611" s="831" t="s">
        <v>585</v>
      </c>
      <c r="B611" s="832" t="s">
        <v>586</v>
      </c>
      <c r="C611" s="835" t="s">
        <v>610</v>
      </c>
      <c r="D611" s="863" t="s">
        <v>611</v>
      </c>
      <c r="E611" s="835" t="s">
        <v>3185</v>
      </c>
      <c r="F611" s="863" t="s">
        <v>3186</v>
      </c>
      <c r="G611" s="835" t="s">
        <v>3973</v>
      </c>
      <c r="H611" s="835" t="s">
        <v>3974</v>
      </c>
      <c r="I611" s="849">
        <v>1649.9599609375</v>
      </c>
      <c r="J611" s="849">
        <v>93</v>
      </c>
      <c r="K611" s="850">
        <v>153445.9140625</v>
      </c>
    </row>
    <row r="612" spans="1:11" ht="14.4" customHeight="1" x14ac:dyDescent="0.3">
      <c r="A612" s="831" t="s">
        <v>585</v>
      </c>
      <c r="B612" s="832" t="s">
        <v>586</v>
      </c>
      <c r="C612" s="835" t="s">
        <v>610</v>
      </c>
      <c r="D612" s="863" t="s">
        <v>611</v>
      </c>
      <c r="E612" s="835" t="s">
        <v>3185</v>
      </c>
      <c r="F612" s="863" t="s">
        <v>3186</v>
      </c>
      <c r="G612" s="835" t="s">
        <v>3975</v>
      </c>
      <c r="H612" s="835" t="s">
        <v>3976</v>
      </c>
      <c r="I612" s="849">
        <v>520.37998453776038</v>
      </c>
      <c r="J612" s="849">
        <v>125</v>
      </c>
      <c r="K612" s="850">
        <v>65049.599609375</v>
      </c>
    </row>
    <row r="613" spans="1:11" ht="14.4" customHeight="1" x14ac:dyDescent="0.3">
      <c r="A613" s="831" t="s">
        <v>585</v>
      </c>
      <c r="B613" s="832" t="s">
        <v>586</v>
      </c>
      <c r="C613" s="835" t="s">
        <v>610</v>
      </c>
      <c r="D613" s="863" t="s">
        <v>611</v>
      </c>
      <c r="E613" s="835" t="s">
        <v>3185</v>
      </c>
      <c r="F613" s="863" t="s">
        <v>3186</v>
      </c>
      <c r="G613" s="835" t="s">
        <v>3778</v>
      </c>
      <c r="H613" s="835" t="s">
        <v>3977</v>
      </c>
      <c r="I613" s="849">
        <v>1500.4000244140625</v>
      </c>
      <c r="J613" s="849">
        <v>20</v>
      </c>
      <c r="K613" s="850">
        <v>30008</v>
      </c>
    </row>
    <row r="614" spans="1:11" ht="14.4" customHeight="1" x14ac:dyDescent="0.3">
      <c r="A614" s="831" t="s">
        <v>585</v>
      </c>
      <c r="B614" s="832" t="s">
        <v>586</v>
      </c>
      <c r="C614" s="835" t="s">
        <v>610</v>
      </c>
      <c r="D614" s="863" t="s">
        <v>611</v>
      </c>
      <c r="E614" s="835" t="s">
        <v>3185</v>
      </c>
      <c r="F614" s="863" t="s">
        <v>3186</v>
      </c>
      <c r="G614" s="835" t="s">
        <v>3772</v>
      </c>
      <c r="H614" s="835" t="s">
        <v>3978</v>
      </c>
      <c r="I614" s="849">
        <v>8700.009765625</v>
      </c>
      <c r="J614" s="849">
        <v>6</v>
      </c>
      <c r="K614" s="850">
        <v>52200.05859375</v>
      </c>
    </row>
    <row r="615" spans="1:11" ht="14.4" customHeight="1" x14ac:dyDescent="0.3">
      <c r="A615" s="831" t="s">
        <v>585</v>
      </c>
      <c r="B615" s="832" t="s">
        <v>586</v>
      </c>
      <c r="C615" s="835" t="s">
        <v>610</v>
      </c>
      <c r="D615" s="863" t="s">
        <v>611</v>
      </c>
      <c r="E615" s="835" t="s">
        <v>3185</v>
      </c>
      <c r="F615" s="863" t="s">
        <v>3186</v>
      </c>
      <c r="G615" s="835" t="s">
        <v>3774</v>
      </c>
      <c r="H615" s="835" t="s">
        <v>3979</v>
      </c>
      <c r="I615" s="849">
        <v>16700.419921875</v>
      </c>
      <c r="J615" s="849">
        <v>3</v>
      </c>
      <c r="K615" s="850">
        <v>50101.259765625</v>
      </c>
    </row>
    <row r="616" spans="1:11" ht="14.4" customHeight="1" x14ac:dyDescent="0.3">
      <c r="A616" s="831" t="s">
        <v>585</v>
      </c>
      <c r="B616" s="832" t="s">
        <v>586</v>
      </c>
      <c r="C616" s="835" t="s">
        <v>610</v>
      </c>
      <c r="D616" s="863" t="s">
        <v>611</v>
      </c>
      <c r="E616" s="835" t="s">
        <v>3185</v>
      </c>
      <c r="F616" s="863" t="s">
        <v>3186</v>
      </c>
      <c r="G616" s="835" t="s">
        <v>3772</v>
      </c>
      <c r="H616" s="835" t="s">
        <v>3980</v>
      </c>
      <c r="I616" s="849">
        <v>8700.009765625</v>
      </c>
      <c r="J616" s="849">
        <v>7</v>
      </c>
      <c r="K616" s="850">
        <v>60900.068359375</v>
      </c>
    </row>
    <row r="617" spans="1:11" ht="14.4" customHeight="1" x14ac:dyDescent="0.3">
      <c r="A617" s="831" t="s">
        <v>585</v>
      </c>
      <c r="B617" s="832" t="s">
        <v>586</v>
      </c>
      <c r="C617" s="835" t="s">
        <v>610</v>
      </c>
      <c r="D617" s="863" t="s">
        <v>611</v>
      </c>
      <c r="E617" s="835" t="s">
        <v>3185</v>
      </c>
      <c r="F617" s="863" t="s">
        <v>3186</v>
      </c>
      <c r="G617" s="835" t="s">
        <v>3774</v>
      </c>
      <c r="H617" s="835" t="s">
        <v>3981</v>
      </c>
      <c r="I617" s="849">
        <v>16700.419921875</v>
      </c>
      <c r="J617" s="849">
        <v>4</v>
      </c>
      <c r="K617" s="850">
        <v>66801.681640625</v>
      </c>
    </row>
    <row r="618" spans="1:11" ht="14.4" customHeight="1" x14ac:dyDescent="0.3">
      <c r="A618" s="831" t="s">
        <v>585</v>
      </c>
      <c r="B618" s="832" t="s">
        <v>586</v>
      </c>
      <c r="C618" s="835" t="s">
        <v>610</v>
      </c>
      <c r="D618" s="863" t="s">
        <v>611</v>
      </c>
      <c r="E618" s="835" t="s">
        <v>3185</v>
      </c>
      <c r="F618" s="863" t="s">
        <v>3186</v>
      </c>
      <c r="G618" s="835" t="s">
        <v>3982</v>
      </c>
      <c r="H618" s="835" t="s">
        <v>3983</v>
      </c>
      <c r="I618" s="849">
        <v>687.41250610351563</v>
      </c>
      <c r="J618" s="849">
        <v>40</v>
      </c>
      <c r="K618" s="850">
        <v>27496.5</v>
      </c>
    </row>
    <row r="619" spans="1:11" ht="14.4" customHeight="1" x14ac:dyDescent="0.3">
      <c r="A619" s="831" t="s">
        <v>585</v>
      </c>
      <c r="B619" s="832" t="s">
        <v>586</v>
      </c>
      <c r="C619" s="835" t="s">
        <v>610</v>
      </c>
      <c r="D619" s="863" t="s">
        <v>611</v>
      </c>
      <c r="E619" s="835" t="s">
        <v>3185</v>
      </c>
      <c r="F619" s="863" t="s">
        <v>3186</v>
      </c>
      <c r="G619" s="835" t="s">
        <v>3567</v>
      </c>
      <c r="H619" s="835" t="s">
        <v>3568</v>
      </c>
      <c r="I619" s="849">
        <v>3862.25</v>
      </c>
      <c r="J619" s="849">
        <v>4</v>
      </c>
      <c r="K619" s="850">
        <v>15449</v>
      </c>
    </row>
    <row r="620" spans="1:11" ht="14.4" customHeight="1" x14ac:dyDescent="0.3">
      <c r="A620" s="831" t="s">
        <v>585</v>
      </c>
      <c r="B620" s="832" t="s">
        <v>586</v>
      </c>
      <c r="C620" s="835" t="s">
        <v>610</v>
      </c>
      <c r="D620" s="863" t="s">
        <v>611</v>
      </c>
      <c r="E620" s="835" t="s">
        <v>3185</v>
      </c>
      <c r="F620" s="863" t="s">
        <v>3186</v>
      </c>
      <c r="G620" s="835" t="s">
        <v>3984</v>
      </c>
      <c r="H620" s="835" t="s">
        <v>3985</v>
      </c>
      <c r="I620" s="849">
        <v>156.19999694824219</v>
      </c>
      <c r="J620" s="849">
        <v>200</v>
      </c>
      <c r="K620" s="850">
        <v>31239.7998046875</v>
      </c>
    </row>
    <row r="621" spans="1:11" ht="14.4" customHeight="1" x14ac:dyDescent="0.3">
      <c r="A621" s="831" t="s">
        <v>585</v>
      </c>
      <c r="B621" s="832" t="s">
        <v>586</v>
      </c>
      <c r="C621" s="835" t="s">
        <v>610</v>
      </c>
      <c r="D621" s="863" t="s">
        <v>611</v>
      </c>
      <c r="E621" s="835" t="s">
        <v>3185</v>
      </c>
      <c r="F621" s="863" t="s">
        <v>3186</v>
      </c>
      <c r="G621" s="835" t="s">
        <v>3986</v>
      </c>
      <c r="H621" s="835" t="s">
        <v>3987</v>
      </c>
      <c r="I621" s="849">
        <v>3112.179931640625</v>
      </c>
      <c r="J621" s="849">
        <v>93</v>
      </c>
      <c r="K621" s="850">
        <v>289432.7890625</v>
      </c>
    </row>
    <row r="622" spans="1:11" ht="14.4" customHeight="1" x14ac:dyDescent="0.3">
      <c r="A622" s="831" t="s">
        <v>585</v>
      </c>
      <c r="B622" s="832" t="s">
        <v>586</v>
      </c>
      <c r="C622" s="835" t="s">
        <v>610</v>
      </c>
      <c r="D622" s="863" t="s">
        <v>611</v>
      </c>
      <c r="E622" s="835" t="s">
        <v>3185</v>
      </c>
      <c r="F622" s="863" t="s">
        <v>3186</v>
      </c>
      <c r="G622" s="835" t="s">
        <v>3988</v>
      </c>
      <c r="H622" s="835" t="s">
        <v>3989</v>
      </c>
      <c r="I622" s="849">
        <v>3112.179931640625</v>
      </c>
      <c r="J622" s="849">
        <v>87</v>
      </c>
      <c r="K622" s="850">
        <v>270759.7109375</v>
      </c>
    </row>
    <row r="623" spans="1:11" ht="14.4" customHeight="1" x14ac:dyDescent="0.3">
      <c r="A623" s="831" t="s">
        <v>585</v>
      </c>
      <c r="B623" s="832" t="s">
        <v>586</v>
      </c>
      <c r="C623" s="835" t="s">
        <v>610</v>
      </c>
      <c r="D623" s="863" t="s">
        <v>611</v>
      </c>
      <c r="E623" s="835" t="s">
        <v>3185</v>
      </c>
      <c r="F623" s="863" t="s">
        <v>3186</v>
      </c>
      <c r="G623" s="835" t="s">
        <v>3990</v>
      </c>
      <c r="H623" s="835" t="s">
        <v>3991</v>
      </c>
      <c r="I623" s="849">
        <v>1980.0400390625</v>
      </c>
      <c r="J623" s="849">
        <v>120</v>
      </c>
      <c r="K623" s="850">
        <v>237605.28125</v>
      </c>
    </row>
    <row r="624" spans="1:11" ht="14.4" customHeight="1" x14ac:dyDescent="0.3">
      <c r="A624" s="831" t="s">
        <v>585</v>
      </c>
      <c r="B624" s="832" t="s">
        <v>586</v>
      </c>
      <c r="C624" s="835" t="s">
        <v>610</v>
      </c>
      <c r="D624" s="863" t="s">
        <v>611</v>
      </c>
      <c r="E624" s="835" t="s">
        <v>3185</v>
      </c>
      <c r="F624" s="863" t="s">
        <v>3186</v>
      </c>
      <c r="G624" s="835" t="s">
        <v>3992</v>
      </c>
      <c r="H624" s="835" t="s">
        <v>3993</v>
      </c>
      <c r="I624" s="849">
        <v>16701.630859375</v>
      </c>
      <c r="J624" s="849">
        <v>10</v>
      </c>
      <c r="K624" s="850">
        <v>167016.30859375</v>
      </c>
    </row>
    <row r="625" spans="1:11" ht="14.4" customHeight="1" x14ac:dyDescent="0.3">
      <c r="A625" s="831" t="s">
        <v>585</v>
      </c>
      <c r="B625" s="832" t="s">
        <v>586</v>
      </c>
      <c r="C625" s="835" t="s">
        <v>610</v>
      </c>
      <c r="D625" s="863" t="s">
        <v>611</v>
      </c>
      <c r="E625" s="835" t="s">
        <v>3185</v>
      </c>
      <c r="F625" s="863" t="s">
        <v>3186</v>
      </c>
      <c r="G625" s="835" t="s">
        <v>3994</v>
      </c>
      <c r="H625" s="835" t="s">
        <v>3995</v>
      </c>
      <c r="I625" s="849">
        <v>2311.10009765625</v>
      </c>
      <c r="J625" s="849">
        <v>90</v>
      </c>
      <c r="K625" s="850">
        <v>207999</v>
      </c>
    </row>
    <row r="626" spans="1:11" ht="14.4" customHeight="1" x14ac:dyDescent="0.3">
      <c r="A626" s="831" t="s">
        <v>585</v>
      </c>
      <c r="B626" s="832" t="s">
        <v>586</v>
      </c>
      <c r="C626" s="835" t="s">
        <v>610</v>
      </c>
      <c r="D626" s="863" t="s">
        <v>611</v>
      </c>
      <c r="E626" s="835" t="s">
        <v>3185</v>
      </c>
      <c r="F626" s="863" t="s">
        <v>3186</v>
      </c>
      <c r="G626" s="835" t="s">
        <v>3342</v>
      </c>
      <c r="H626" s="835" t="s">
        <v>3343</v>
      </c>
      <c r="I626" s="849">
        <v>66799.8984375</v>
      </c>
      <c r="J626" s="849">
        <v>4</v>
      </c>
      <c r="K626" s="850">
        <v>267199.59375</v>
      </c>
    </row>
    <row r="627" spans="1:11" ht="14.4" customHeight="1" x14ac:dyDescent="0.3">
      <c r="A627" s="831" t="s">
        <v>585</v>
      </c>
      <c r="B627" s="832" t="s">
        <v>586</v>
      </c>
      <c r="C627" s="835" t="s">
        <v>610</v>
      </c>
      <c r="D627" s="863" t="s">
        <v>611</v>
      </c>
      <c r="E627" s="835" t="s">
        <v>3185</v>
      </c>
      <c r="F627" s="863" t="s">
        <v>3186</v>
      </c>
      <c r="G627" s="835" t="s">
        <v>3342</v>
      </c>
      <c r="H627" s="835" t="s">
        <v>3344</v>
      </c>
      <c r="I627" s="849">
        <v>66799.8984375</v>
      </c>
      <c r="J627" s="849">
        <v>2</v>
      </c>
      <c r="K627" s="850">
        <v>133599.796875</v>
      </c>
    </row>
    <row r="628" spans="1:11" ht="14.4" customHeight="1" x14ac:dyDescent="0.3">
      <c r="A628" s="831" t="s">
        <v>585</v>
      </c>
      <c r="B628" s="832" t="s">
        <v>586</v>
      </c>
      <c r="C628" s="835" t="s">
        <v>610</v>
      </c>
      <c r="D628" s="863" t="s">
        <v>611</v>
      </c>
      <c r="E628" s="835" t="s">
        <v>3185</v>
      </c>
      <c r="F628" s="863" t="s">
        <v>3186</v>
      </c>
      <c r="G628" s="835" t="s">
        <v>3996</v>
      </c>
      <c r="H628" s="835" t="s">
        <v>3997</v>
      </c>
      <c r="I628" s="849">
        <v>37490</v>
      </c>
      <c r="J628" s="849">
        <v>6</v>
      </c>
      <c r="K628" s="850">
        <v>224940</v>
      </c>
    </row>
    <row r="629" spans="1:11" ht="14.4" customHeight="1" x14ac:dyDescent="0.3">
      <c r="A629" s="831" t="s">
        <v>585</v>
      </c>
      <c r="B629" s="832" t="s">
        <v>586</v>
      </c>
      <c r="C629" s="835" t="s">
        <v>610</v>
      </c>
      <c r="D629" s="863" t="s">
        <v>611</v>
      </c>
      <c r="E629" s="835" t="s">
        <v>3185</v>
      </c>
      <c r="F629" s="863" t="s">
        <v>3186</v>
      </c>
      <c r="G629" s="835" t="s">
        <v>3998</v>
      </c>
      <c r="H629" s="835" t="s">
        <v>3999</v>
      </c>
      <c r="I629" s="849">
        <v>54.450000762939453</v>
      </c>
      <c r="J629" s="849">
        <v>25</v>
      </c>
      <c r="K629" s="850">
        <v>1361.25</v>
      </c>
    </row>
    <row r="630" spans="1:11" ht="14.4" customHeight="1" x14ac:dyDescent="0.3">
      <c r="A630" s="831" t="s">
        <v>585</v>
      </c>
      <c r="B630" s="832" t="s">
        <v>586</v>
      </c>
      <c r="C630" s="835" t="s">
        <v>610</v>
      </c>
      <c r="D630" s="863" t="s">
        <v>611</v>
      </c>
      <c r="E630" s="835" t="s">
        <v>3185</v>
      </c>
      <c r="F630" s="863" t="s">
        <v>3186</v>
      </c>
      <c r="G630" s="835" t="s">
        <v>4000</v>
      </c>
      <c r="H630" s="835" t="s">
        <v>4001</v>
      </c>
      <c r="I630" s="849">
        <v>5.8400001525878906</v>
      </c>
      <c r="J630" s="849">
        <v>20</v>
      </c>
      <c r="K630" s="850">
        <v>116.76999664306641</v>
      </c>
    </row>
    <row r="631" spans="1:11" ht="14.4" customHeight="1" x14ac:dyDescent="0.3">
      <c r="A631" s="831" t="s">
        <v>585</v>
      </c>
      <c r="B631" s="832" t="s">
        <v>586</v>
      </c>
      <c r="C631" s="835" t="s">
        <v>610</v>
      </c>
      <c r="D631" s="863" t="s">
        <v>611</v>
      </c>
      <c r="E631" s="835" t="s">
        <v>3185</v>
      </c>
      <c r="F631" s="863" t="s">
        <v>3186</v>
      </c>
      <c r="G631" s="835" t="s">
        <v>4002</v>
      </c>
      <c r="H631" s="835" t="s">
        <v>4003</v>
      </c>
      <c r="I631" s="849">
        <v>900.4319946289063</v>
      </c>
      <c r="J631" s="849">
        <v>19</v>
      </c>
      <c r="K631" s="850">
        <v>17108.240112304688</v>
      </c>
    </row>
    <row r="632" spans="1:11" ht="14.4" customHeight="1" x14ac:dyDescent="0.3">
      <c r="A632" s="831" t="s">
        <v>585</v>
      </c>
      <c r="B632" s="832" t="s">
        <v>586</v>
      </c>
      <c r="C632" s="835" t="s">
        <v>610</v>
      </c>
      <c r="D632" s="863" t="s">
        <v>611</v>
      </c>
      <c r="E632" s="835" t="s">
        <v>3185</v>
      </c>
      <c r="F632" s="863" t="s">
        <v>3186</v>
      </c>
      <c r="G632" s="835" t="s">
        <v>4004</v>
      </c>
      <c r="H632" s="835" t="s">
        <v>4005</v>
      </c>
      <c r="I632" s="849">
        <v>9.5</v>
      </c>
      <c r="J632" s="849">
        <v>280</v>
      </c>
      <c r="K632" s="850">
        <v>2660</v>
      </c>
    </row>
    <row r="633" spans="1:11" ht="14.4" customHeight="1" x14ac:dyDescent="0.3">
      <c r="A633" s="831" t="s">
        <v>585</v>
      </c>
      <c r="B633" s="832" t="s">
        <v>586</v>
      </c>
      <c r="C633" s="835" t="s">
        <v>610</v>
      </c>
      <c r="D633" s="863" t="s">
        <v>611</v>
      </c>
      <c r="E633" s="835" t="s">
        <v>3185</v>
      </c>
      <c r="F633" s="863" t="s">
        <v>3186</v>
      </c>
      <c r="G633" s="835" t="s">
        <v>4006</v>
      </c>
      <c r="H633" s="835" t="s">
        <v>4007</v>
      </c>
      <c r="I633" s="849">
        <v>78.650001525878906</v>
      </c>
      <c r="J633" s="849">
        <v>50</v>
      </c>
      <c r="K633" s="850">
        <v>3932.5</v>
      </c>
    </row>
    <row r="634" spans="1:11" ht="14.4" customHeight="1" x14ac:dyDescent="0.3">
      <c r="A634" s="831" t="s">
        <v>585</v>
      </c>
      <c r="B634" s="832" t="s">
        <v>586</v>
      </c>
      <c r="C634" s="835" t="s">
        <v>610</v>
      </c>
      <c r="D634" s="863" t="s">
        <v>611</v>
      </c>
      <c r="E634" s="835" t="s">
        <v>3185</v>
      </c>
      <c r="F634" s="863" t="s">
        <v>3186</v>
      </c>
      <c r="G634" s="835" t="s">
        <v>4008</v>
      </c>
      <c r="H634" s="835" t="s">
        <v>4009</v>
      </c>
      <c r="I634" s="849">
        <v>7830.9993164062498</v>
      </c>
      <c r="J634" s="849">
        <v>19</v>
      </c>
      <c r="K634" s="850">
        <v>165320.595703125</v>
      </c>
    </row>
    <row r="635" spans="1:11" ht="14.4" customHeight="1" x14ac:dyDescent="0.3">
      <c r="A635" s="831" t="s">
        <v>585</v>
      </c>
      <c r="B635" s="832" t="s">
        <v>586</v>
      </c>
      <c r="C635" s="835" t="s">
        <v>610</v>
      </c>
      <c r="D635" s="863" t="s">
        <v>611</v>
      </c>
      <c r="E635" s="835" t="s">
        <v>3185</v>
      </c>
      <c r="F635" s="863" t="s">
        <v>3186</v>
      </c>
      <c r="G635" s="835" t="s">
        <v>4010</v>
      </c>
      <c r="H635" s="835" t="s">
        <v>4011</v>
      </c>
      <c r="I635" s="849">
        <v>111.56999969482422</v>
      </c>
      <c r="J635" s="849">
        <v>120</v>
      </c>
      <c r="K635" s="850">
        <v>13388.900390625</v>
      </c>
    </row>
    <row r="636" spans="1:11" ht="14.4" customHeight="1" x14ac:dyDescent="0.3">
      <c r="A636" s="831" t="s">
        <v>585</v>
      </c>
      <c r="B636" s="832" t="s">
        <v>586</v>
      </c>
      <c r="C636" s="835" t="s">
        <v>610</v>
      </c>
      <c r="D636" s="863" t="s">
        <v>611</v>
      </c>
      <c r="E636" s="835" t="s">
        <v>3185</v>
      </c>
      <c r="F636" s="863" t="s">
        <v>3186</v>
      </c>
      <c r="G636" s="835" t="s">
        <v>3257</v>
      </c>
      <c r="H636" s="835" t="s">
        <v>3258</v>
      </c>
      <c r="I636" s="849">
        <v>1.0900000333786011</v>
      </c>
      <c r="J636" s="849">
        <v>2700</v>
      </c>
      <c r="K636" s="850">
        <v>2943</v>
      </c>
    </row>
    <row r="637" spans="1:11" ht="14.4" customHeight="1" x14ac:dyDescent="0.3">
      <c r="A637" s="831" t="s">
        <v>585</v>
      </c>
      <c r="B637" s="832" t="s">
        <v>586</v>
      </c>
      <c r="C637" s="835" t="s">
        <v>610</v>
      </c>
      <c r="D637" s="863" t="s">
        <v>611</v>
      </c>
      <c r="E637" s="835" t="s">
        <v>3185</v>
      </c>
      <c r="F637" s="863" t="s">
        <v>3186</v>
      </c>
      <c r="G637" s="835" t="s">
        <v>3259</v>
      </c>
      <c r="H637" s="835" t="s">
        <v>3260</v>
      </c>
      <c r="I637" s="849">
        <v>0.47999998927116394</v>
      </c>
      <c r="J637" s="849">
        <v>3000</v>
      </c>
      <c r="K637" s="850">
        <v>1440</v>
      </c>
    </row>
    <row r="638" spans="1:11" ht="14.4" customHeight="1" x14ac:dyDescent="0.3">
      <c r="A638" s="831" t="s">
        <v>585</v>
      </c>
      <c r="B638" s="832" t="s">
        <v>586</v>
      </c>
      <c r="C638" s="835" t="s">
        <v>610</v>
      </c>
      <c r="D638" s="863" t="s">
        <v>611</v>
      </c>
      <c r="E638" s="835" t="s">
        <v>3185</v>
      </c>
      <c r="F638" s="863" t="s">
        <v>3186</v>
      </c>
      <c r="G638" s="835" t="s">
        <v>3261</v>
      </c>
      <c r="H638" s="835" t="s">
        <v>3262</v>
      </c>
      <c r="I638" s="849">
        <v>1.6699999570846558</v>
      </c>
      <c r="J638" s="849">
        <v>1300</v>
      </c>
      <c r="K638" s="850">
        <v>2171</v>
      </c>
    </row>
    <row r="639" spans="1:11" ht="14.4" customHeight="1" x14ac:dyDescent="0.3">
      <c r="A639" s="831" t="s">
        <v>585</v>
      </c>
      <c r="B639" s="832" t="s">
        <v>586</v>
      </c>
      <c r="C639" s="835" t="s">
        <v>610</v>
      </c>
      <c r="D639" s="863" t="s">
        <v>611</v>
      </c>
      <c r="E639" s="835" t="s">
        <v>3185</v>
      </c>
      <c r="F639" s="863" t="s">
        <v>3186</v>
      </c>
      <c r="G639" s="835" t="s">
        <v>3263</v>
      </c>
      <c r="H639" s="835" t="s">
        <v>3264</v>
      </c>
      <c r="I639" s="849">
        <v>7.1599998474121094</v>
      </c>
      <c r="J639" s="849">
        <v>400</v>
      </c>
      <c r="K639" s="850">
        <v>2863.7000122070313</v>
      </c>
    </row>
    <row r="640" spans="1:11" ht="14.4" customHeight="1" x14ac:dyDescent="0.3">
      <c r="A640" s="831" t="s">
        <v>585</v>
      </c>
      <c r="B640" s="832" t="s">
        <v>586</v>
      </c>
      <c r="C640" s="835" t="s">
        <v>610</v>
      </c>
      <c r="D640" s="863" t="s">
        <v>611</v>
      </c>
      <c r="E640" s="835" t="s">
        <v>3185</v>
      </c>
      <c r="F640" s="863" t="s">
        <v>3186</v>
      </c>
      <c r="G640" s="835" t="s">
        <v>3265</v>
      </c>
      <c r="H640" s="835" t="s">
        <v>3266</v>
      </c>
      <c r="I640" s="849">
        <v>0.67000001668930054</v>
      </c>
      <c r="J640" s="849">
        <v>700</v>
      </c>
      <c r="K640" s="850">
        <v>469</v>
      </c>
    </row>
    <row r="641" spans="1:11" ht="14.4" customHeight="1" x14ac:dyDescent="0.3">
      <c r="A641" s="831" t="s">
        <v>585</v>
      </c>
      <c r="B641" s="832" t="s">
        <v>586</v>
      </c>
      <c r="C641" s="835" t="s">
        <v>610</v>
      </c>
      <c r="D641" s="863" t="s">
        <v>611</v>
      </c>
      <c r="E641" s="835" t="s">
        <v>3185</v>
      </c>
      <c r="F641" s="863" t="s">
        <v>3186</v>
      </c>
      <c r="G641" s="835" t="s">
        <v>3267</v>
      </c>
      <c r="H641" s="835" t="s">
        <v>3268</v>
      </c>
      <c r="I641" s="849">
        <v>14.654999732971191</v>
      </c>
      <c r="J641" s="849">
        <v>200</v>
      </c>
      <c r="K641" s="850">
        <v>2930.780029296875</v>
      </c>
    </row>
    <row r="642" spans="1:11" ht="14.4" customHeight="1" x14ac:dyDescent="0.3">
      <c r="A642" s="831" t="s">
        <v>585</v>
      </c>
      <c r="B642" s="832" t="s">
        <v>586</v>
      </c>
      <c r="C642" s="835" t="s">
        <v>610</v>
      </c>
      <c r="D642" s="863" t="s">
        <v>611</v>
      </c>
      <c r="E642" s="835" t="s">
        <v>3185</v>
      </c>
      <c r="F642" s="863" t="s">
        <v>3186</v>
      </c>
      <c r="G642" s="835" t="s">
        <v>3269</v>
      </c>
      <c r="H642" s="835" t="s">
        <v>3270</v>
      </c>
      <c r="I642" s="849">
        <v>5.2039999008178714</v>
      </c>
      <c r="J642" s="849">
        <v>500</v>
      </c>
      <c r="K642" s="850">
        <v>2602</v>
      </c>
    </row>
    <row r="643" spans="1:11" ht="14.4" customHeight="1" x14ac:dyDescent="0.3">
      <c r="A643" s="831" t="s">
        <v>585</v>
      </c>
      <c r="B643" s="832" t="s">
        <v>586</v>
      </c>
      <c r="C643" s="835" t="s">
        <v>610</v>
      </c>
      <c r="D643" s="863" t="s">
        <v>611</v>
      </c>
      <c r="E643" s="835" t="s">
        <v>3185</v>
      </c>
      <c r="F643" s="863" t="s">
        <v>3186</v>
      </c>
      <c r="G643" s="835" t="s">
        <v>4012</v>
      </c>
      <c r="H643" s="835" t="s">
        <v>4013</v>
      </c>
      <c r="I643" s="849">
        <v>75.019996643066406</v>
      </c>
      <c r="J643" s="849">
        <v>4</v>
      </c>
      <c r="K643" s="850">
        <v>300.07998657226563</v>
      </c>
    </row>
    <row r="644" spans="1:11" ht="14.4" customHeight="1" x14ac:dyDescent="0.3">
      <c r="A644" s="831" t="s">
        <v>585</v>
      </c>
      <c r="B644" s="832" t="s">
        <v>586</v>
      </c>
      <c r="C644" s="835" t="s">
        <v>610</v>
      </c>
      <c r="D644" s="863" t="s">
        <v>611</v>
      </c>
      <c r="E644" s="835" t="s">
        <v>3185</v>
      </c>
      <c r="F644" s="863" t="s">
        <v>3186</v>
      </c>
      <c r="G644" s="835" t="s">
        <v>4014</v>
      </c>
      <c r="H644" s="835" t="s">
        <v>4015</v>
      </c>
      <c r="I644" s="849">
        <v>636.3699951171875</v>
      </c>
      <c r="J644" s="849">
        <v>4</v>
      </c>
      <c r="K644" s="850">
        <v>2545.47998046875</v>
      </c>
    </row>
    <row r="645" spans="1:11" ht="14.4" customHeight="1" x14ac:dyDescent="0.3">
      <c r="A645" s="831" t="s">
        <v>585</v>
      </c>
      <c r="B645" s="832" t="s">
        <v>586</v>
      </c>
      <c r="C645" s="835" t="s">
        <v>610</v>
      </c>
      <c r="D645" s="863" t="s">
        <v>611</v>
      </c>
      <c r="E645" s="835" t="s">
        <v>3185</v>
      </c>
      <c r="F645" s="863" t="s">
        <v>3186</v>
      </c>
      <c r="G645" s="835" t="s">
        <v>4016</v>
      </c>
      <c r="H645" s="835" t="s">
        <v>4017</v>
      </c>
      <c r="I645" s="849">
        <v>1875.5</v>
      </c>
      <c r="J645" s="849">
        <v>5</v>
      </c>
      <c r="K645" s="850">
        <v>9377.5</v>
      </c>
    </row>
    <row r="646" spans="1:11" ht="14.4" customHeight="1" x14ac:dyDescent="0.3">
      <c r="A646" s="831" t="s">
        <v>585</v>
      </c>
      <c r="B646" s="832" t="s">
        <v>586</v>
      </c>
      <c r="C646" s="835" t="s">
        <v>610</v>
      </c>
      <c r="D646" s="863" t="s">
        <v>611</v>
      </c>
      <c r="E646" s="835" t="s">
        <v>3185</v>
      </c>
      <c r="F646" s="863" t="s">
        <v>3186</v>
      </c>
      <c r="G646" s="835" t="s">
        <v>3606</v>
      </c>
      <c r="H646" s="835" t="s">
        <v>3607</v>
      </c>
      <c r="I646" s="849">
        <v>769.55999755859375</v>
      </c>
      <c r="J646" s="849">
        <v>42</v>
      </c>
      <c r="K646" s="850">
        <v>32321.51904296875</v>
      </c>
    </row>
    <row r="647" spans="1:11" ht="14.4" customHeight="1" x14ac:dyDescent="0.3">
      <c r="A647" s="831" t="s">
        <v>585</v>
      </c>
      <c r="B647" s="832" t="s">
        <v>586</v>
      </c>
      <c r="C647" s="835" t="s">
        <v>610</v>
      </c>
      <c r="D647" s="863" t="s">
        <v>611</v>
      </c>
      <c r="E647" s="835" t="s">
        <v>3185</v>
      </c>
      <c r="F647" s="863" t="s">
        <v>3186</v>
      </c>
      <c r="G647" s="835" t="s">
        <v>3281</v>
      </c>
      <c r="H647" s="835" t="s">
        <v>3282</v>
      </c>
      <c r="I647" s="849">
        <v>3.130000114440918</v>
      </c>
      <c r="J647" s="849">
        <v>50</v>
      </c>
      <c r="K647" s="850">
        <v>156.5</v>
      </c>
    </row>
    <row r="648" spans="1:11" ht="14.4" customHeight="1" x14ac:dyDescent="0.3">
      <c r="A648" s="831" t="s">
        <v>585</v>
      </c>
      <c r="B648" s="832" t="s">
        <v>586</v>
      </c>
      <c r="C648" s="835" t="s">
        <v>610</v>
      </c>
      <c r="D648" s="863" t="s">
        <v>611</v>
      </c>
      <c r="E648" s="835" t="s">
        <v>3185</v>
      </c>
      <c r="F648" s="863" t="s">
        <v>3186</v>
      </c>
      <c r="G648" s="835" t="s">
        <v>4018</v>
      </c>
      <c r="H648" s="835" t="s">
        <v>4019</v>
      </c>
      <c r="I648" s="849">
        <v>320.76998901367188</v>
      </c>
      <c r="J648" s="849">
        <v>50</v>
      </c>
      <c r="K648" s="850">
        <v>16038.5498046875</v>
      </c>
    </row>
    <row r="649" spans="1:11" ht="14.4" customHeight="1" x14ac:dyDescent="0.3">
      <c r="A649" s="831" t="s">
        <v>585</v>
      </c>
      <c r="B649" s="832" t="s">
        <v>586</v>
      </c>
      <c r="C649" s="835" t="s">
        <v>610</v>
      </c>
      <c r="D649" s="863" t="s">
        <v>611</v>
      </c>
      <c r="E649" s="835" t="s">
        <v>3185</v>
      </c>
      <c r="F649" s="863" t="s">
        <v>3186</v>
      </c>
      <c r="G649" s="835" t="s">
        <v>4020</v>
      </c>
      <c r="H649" s="835" t="s">
        <v>4021</v>
      </c>
      <c r="I649" s="849">
        <v>140.1199951171875</v>
      </c>
      <c r="J649" s="849">
        <v>80</v>
      </c>
      <c r="K649" s="850">
        <v>11209.4404296875</v>
      </c>
    </row>
    <row r="650" spans="1:11" ht="14.4" customHeight="1" x14ac:dyDescent="0.3">
      <c r="A650" s="831" t="s">
        <v>585</v>
      </c>
      <c r="B650" s="832" t="s">
        <v>586</v>
      </c>
      <c r="C650" s="835" t="s">
        <v>610</v>
      </c>
      <c r="D650" s="863" t="s">
        <v>611</v>
      </c>
      <c r="E650" s="835" t="s">
        <v>3185</v>
      </c>
      <c r="F650" s="863" t="s">
        <v>3186</v>
      </c>
      <c r="G650" s="835" t="s">
        <v>4022</v>
      </c>
      <c r="H650" s="835" t="s">
        <v>4023</v>
      </c>
      <c r="I650" s="849">
        <v>790.1300048828125</v>
      </c>
      <c r="J650" s="849">
        <v>20</v>
      </c>
      <c r="K650" s="850">
        <v>15802.599609375</v>
      </c>
    </row>
    <row r="651" spans="1:11" ht="14.4" customHeight="1" x14ac:dyDescent="0.3">
      <c r="A651" s="831" t="s">
        <v>585</v>
      </c>
      <c r="B651" s="832" t="s">
        <v>586</v>
      </c>
      <c r="C651" s="835" t="s">
        <v>610</v>
      </c>
      <c r="D651" s="863" t="s">
        <v>611</v>
      </c>
      <c r="E651" s="835" t="s">
        <v>3185</v>
      </c>
      <c r="F651" s="863" t="s">
        <v>3186</v>
      </c>
      <c r="G651" s="835" t="s">
        <v>4024</v>
      </c>
      <c r="H651" s="835" t="s">
        <v>4025</v>
      </c>
      <c r="I651" s="849">
        <v>790.1300048828125</v>
      </c>
      <c r="J651" s="849">
        <v>20</v>
      </c>
      <c r="K651" s="850">
        <v>15802.599609375</v>
      </c>
    </row>
    <row r="652" spans="1:11" ht="14.4" customHeight="1" x14ac:dyDescent="0.3">
      <c r="A652" s="831" t="s">
        <v>585</v>
      </c>
      <c r="B652" s="832" t="s">
        <v>586</v>
      </c>
      <c r="C652" s="835" t="s">
        <v>610</v>
      </c>
      <c r="D652" s="863" t="s">
        <v>611</v>
      </c>
      <c r="E652" s="835" t="s">
        <v>3185</v>
      </c>
      <c r="F652" s="863" t="s">
        <v>3186</v>
      </c>
      <c r="G652" s="835" t="s">
        <v>3283</v>
      </c>
      <c r="H652" s="835" t="s">
        <v>3284</v>
      </c>
      <c r="I652" s="849">
        <v>0.47249999642372131</v>
      </c>
      <c r="J652" s="849">
        <v>1400</v>
      </c>
      <c r="K652" s="850">
        <v>662</v>
      </c>
    </row>
    <row r="653" spans="1:11" ht="14.4" customHeight="1" x14ac:dyDescent="0.3">
      <c r="A653" s="831" t="s">
        <v>585</v>
      </c>
      <c r="B653" s="832" t="s">
        <v>586</v>
      </c>
      <c r="C653" s="835" t="s">
        <v>610</v>
      </c>
      <c r="D653" s="863" t="s">
        <v>611</v>
      </c>
      <c r="E653" s="835" t="s">
        <v>3185</v>
      </c>
      <c r="F653" s="863" t="s">
        <v>3186</v>
      </c>
      <c r="G653" s="835" t="s">
        <v>4026</v>
      </c>
      <c r="H653" s="835" t="s">
        <v>4027</v>
      </c>
      <c r="I653" s="849">
        <v>652.91998291015625</v>
      </c>
      <c r="J653" s="849">
        <v>70</v>
      </c>
      <c r="K653" s="850">
        <v>45704.12109375</v>
      </c>
    </row>
    <row r="654" spans="1:11" ht="14.4" customHeight="1" x14ac:dyDescent="0.3">
      <c r="A654" s="831" t="s">
        <v>585</v>
      </c>
      <c r="B654" s="832" t="s">
        <v>586</v>
      </c>
      <c r="C654" s="835" t="s">
        <v>610</v>
      </c>
      <c r="D654" s="863" t="s">
        <v>611</v>
      </c>
      <c r="E654" s="835" t="s">
        <v>3185</v>
      </c>
      <c r="F654" s="863" t="s">
        <v>3186</v>
      </c>
      <c r="G654" s="835" t="s">
        <v>4028</v>
      </c>
      <c r="H654" s="835" t="s">
        <v>4029</v>
      </c>
      <c r="I654" s="849">
        <v>99.220001220703125</v>
      </c>
      <c r="J654" s="849">
        <v>40</v>
      </c>
      <c r="K654" s="850">
        <v>3968.800048828125</v>
      </c>
    </row>
    <row r="655" spans="1:11" ht="14.4" customHeight="1" x14ac:dyDescent="0.3">
      <c r="A655" s="831" t="s">
        <v>585</v>
      </c>
      <c r="B655" s="832" t="s">
        <v>586</v>
      </c>
      <c r="C655" s="835" t="s">
        <v>610</v>
      </c>
      <c r="D655" s="863" t="s">
        <v>611</v>
      </c>
      <c r="E655" s="835" t="s">
        <v>3185</v>
      </c>
      <c r="F655" s="863" t="s">
        <v>3186</v>
      </c>
      <c r="G655" s="835" t="s">
        <v>3355</v>
      </c>
      <c r="H655" s="835" t="s">
        <v>3356</v>
      </c>
      <c r="I655" s="849">
        <v>21.237999725341798</v>
      </c>
      <c r="J655" s="849">
        <v>60</v>
      </c>
      <c r="K655" s="850">
        <v>1274.1999816894531</v>
      </c>
    </row>
    <row r="656" spans="1:11" ht="14.4" customHeight="1" x14ac:dyDescent="0.3">
      <c r="A656" s="831" t="s">
        <v>585</v>
      </c>
      <c r="B656" s="832" t="s">
        <v>586</v>
      </c>
      <c r="C656" s="835" t="s">
        <v>610</v>
      </c>
      <c r="D656" s="863" t="s">
        <v>611</v>
      </c>
      <c r="E656" s="835" t="s">
        <v>3299</v>
      </c>
      <c r="F656" s="863" t="s">
        <v>3300</v>
      </c>
      <c r="G656" s="835" t="s">
        <v>3301</v>
      </c>
      <c r="H656" s="835" t="s">
        <v>3302</v>
      </c>
      <c r="I656" s="849">
        <v>150.00199890136719</v>
      </c>
      <c r="J656" s="849">
        <v>270</v>
      </c>
      <c r="K656" s="850">
        <v>40501.2197265625</v>
      </c>
    </row>
    <row r="657" spans="1:11" ht="14.4" customHeight="1" x14ac:dyDescent="0.3">
      <c r="A657" s="831" t="s">
        <v>585</v>
      </c>
      <c r="B657" s="832" t="s">
        <v>586</v>
      </c>
      <c r="C657" s="835" t="s">
        <v>610</v>
      </c>
      <c r="D657" s="863" t="s">
        <v>611</v>
      </c>
      <c r="E657" s="835" t="s">
        <v>3299</v>
      </c>
      <c r="F657" s="863" t="s">
        <v>3300</v>
      </c>
      <c r="G657" s="835" t="s">
        <v>4030</v>
      </c>
      <c r="H657" s="835" t="s">
        <v>4031</v>
      </c>
      <c r="I657" s="849">
        <v>2407.89990234375</v>
      </c>
      <c r="J657" s="849">
        <v>7</v>
      </c>
      <c r="K657" s="850">
        <v>16855.2998046875</v>
      </c>
    </row>
    <row r="658" spans="1:11" ht="14.4" customHeight="1" x14ac:dyDescent="0.3">
      <c r="A658" s="831" t="s">
        <v>585</v>
      </c>
      <c r="B658" s="832" t="s">
        <v>586</v>
      </c>
      <c r="C658" s="835" t="s">
        <v>610</v>
      </c>
      <c r="D658" s="863" t="s">
        <v>611</v>
      </c>
      <c r="E658" s="835" t="s">
        <v>3299</v>
      </c>
      <c r="F658" s="863" t="s">
        <v>3300</v>
      </c>
      <c r="G658" s="835" t="s">
        <v>4032</v>
      </c>
      <c r="H658" s="835" t="s">
        <v>4033</v>
      </c>
      <c r="I658" s="849">
        <v>1652.8599853515625</v>
      </c>
      <c r="J658" s="849">
        <v>7</v>
      </c>
      <c r="K658" s="850">
        <v>11570.019897460938</v>
      </c>
    </row>
    <row r="659" spans="1:11" ht="14.4" customHeight="1" x14ac:dyDescent="0.3">
      <c r="A659" s="831" t="s">
        <v>585</v>
      </c>
      <c r="B659" s="832" t="s">
        <v>586</v>
      </c>
      <c r="C659" s="835" t="s">
        <v>610</v>
      </c>
      <c r="D659" s="863" t="s">
        <v>611</v>
      </c>
      <c r="E659" s="835" t="s">
        <v>3299</v>
      </c>
      <c r="F659" s="863" t="s">
        <v>3300</v>
      </c>
      <c r="G659" s="835" t="s">
        <v>3303</v>
      </c>
      <c r="H659" s="835" t="s">
        <v>3304</v>
      </c>
      <c r="I659" s="849">
        <v>10.345000028610229</v>
      </c>
      <c r="J659" s="849">
        <v>500</v>
      </c>
      <c r="K659" s="850">
        <v>5155</v>
      </c>
    </row>
    <row r="660" spans="1:11" ht="14.4" customHeight="1" x14ac:dyDescent="0.3">
      <c r="A660" s="831" t="s">
        <v>585</v>
      </c>
      <c r="B660" s="832" t="s">
        <v>586</v>
      </c>
      <c r="C660" s="835" t="s">
        <v>610</v>
      </c>
      <c r="D660" s="863" t="s">
        <v>611</v>
      </c>
      <c r="E660" s="835" t="s">
        <v>3299</v>
      </c>
      <c r="F660" s="863" t="s">
        <v>3300</v>
      </c>
      <c r="G660" s="835" t="s">
        <v>4034</v>
      </c>
      <c r="H660" s="835" t="s">
        <v>4035</v>
      </c>
      <c r="I660" s="849">
        <v>5770.4500732421875</v>
      </c>
      <c r="J660" s="849">
        <v>15</v>
      </c>
      <c r="K660" s="850">
        <v>86556.900390625</v>
      </c>
    </row>
    <row r="661" spans="1:11" ht="14.4" customHeight="1" x14ac:dyDescent="0.3">
      <c r="A661" s="831" t="s">
        <v>585</v>
      </c>
      <c r="B661" s="832" t="s">
        <v>586</v>
      </c>
      <c r="C661" s="835" t="s">
        <v>610</v>
      </c>
      <c r="D661" s="863" t="s">
        <v>611</v>
      </c>
      <c r="E661" s="835" t="s">
        <v>3299</v>
      </c>
      <c r="F661" s="863" t="s">
        <v>3300</v>
      </c>
      <c r="G661" s="835" t="s">
        <v>4036</v>
      </c>
      <c r="H661" s="835" t="s">
        <v>4037</v>
      </c>
      <c r="I661" s="849">
        <v>1884.8499755859375</v>
      </c>
      <c r="J661" s="849">
        <v>192</v>
      </c>
      <c r="K661" s="850">
        <v>361891.19921875</v>
      </c>
    </row>
    <row r="662" spans="1:11" ht="14.4" customHeight="1" x14ac:dyDescent="0.3">
      <c r="A662" s="831" t="s">
        <v>585</v>
      </c>
      <c r="B662" s="832" t="s">
        <v>586</v>
      </c>
      <c r="C662" s="835" t="s">
        <v>610</v>
      </c>
      <c r="D662" s="863" t="s">
        <v>611</v>
      </c>
      <c r="E662" s="835" t="s">
        <v>3299</v>
      </c>
      <c r="F662" s="863" t="s">
        <v>3300</v>
      </c>
      <c r="G662" s="835" t="s">
        <v>4038</v>
      </c>
      <c r="H662" s="835" t="s">
        <v>4039</v>
      </c>
      <c r="I662" s="849">
        <v>1403</v>
      </c>
      <c r="J662" s="849">
        <v>80</v>
      </c>
      <c r="K662" s="850">
        <v>112240</v>
      </c>
    </row>
    <row r="663" spans="1:11" ht="14.4" customHeight="1" x14ac:dyDescent="0.3">
      <c r="A663" s="831" t="s">
        <v>585</v>
      </c>
      <c r="B663" s="832" t="s">
        <v>586</v>
      </c>
      <c r="C663" s="835" t="s">
        <v>610</v>
      </c>
      <c r="D663" s="863" t="s">
        <v>611</v>
      </c>
      <c r="E663" s="835" t="s">
        <v>3299</v>
      </c>
      <c r="F663" s="863" t="s">
        <v>3300</v>
      </c>
      <c r="G663" s="835" t="s">
        <v>4040</v>
      </c>
      <c r="H663" s="835" t="s">
        <v>4041</v>
      </c>
      <c r="I663" s="849">
        <v>1896.0999755859375</v>
      </c>
      <c r="J663" s="849">
        <v>5</v>
      </c>
      <c r="K663" s="850">
        <v>9480.5</v>
      </c>
    </row>
    <row r="664" spans="1:11" ht="14.4" customHeight="1" x14ac:dyDescent="0.3">
      <c r="A664" s="831" t="s">
        <v>585</v>
      </c>
      <c r="B664" s="832" t="s">
        <v>586</v>
      </c>
      <c r="C664" s="835" t="s">
        <v>610</v>
      </c>
      <c r="D664" s="863" t="s">
        <v>611</v>
      </c>
      <c r="E664" s="835" t="s">
        <v>3299</v>
      </c>
      <c r="F664" s="863" t="s">
        <v>3300</v>
      </c>
      <c r="G664" s="835" t="s">
        <v>3305</v>
      </c>
      <c r="H664" s="835" t="s">
        <v>3306</v>
      </c>
      <c r="I664" s="849">
        <v>16.456666310628254</v>
      </c>
      <c r="J664" s="849">
        <v>300</v>
      </c>
      <c r="K664" s="850">
        <v>4937</v>
      </c>
    </row>
    <row r="665" spans="1:11" ht="14.4" customHeight="1" x14ac:dyDescent="0.3">
      <c r="A665" s="831" t="s">
        <v>585</v>
      </c>
      <c r="B665" s="832" t="s">
        <v>586</v>
      </c>
      <c r="C665" s="835" t="s">
        <v>610</v>
      </c>
      <c r="D665" s="863" t="s">
        <v>611</v>
      </c>
      <c r="E665" s="835" t="s">
        <v>3299</v>
      </c>
      <c r="F665" s="863" t="s">
        <v>3300</v>
      </c>
      <c r="G665" s="835" t="s">
        <v>4042</v>
      </c>
      <c r="H665" s="835" t="s">
        <v>4043</v>
      </c>
      <c r="I665" s="849">
        <v>1306.800048828125</v>
      </c>
      <c r="J665" s="849">
        <v>15</v>
      </c>
      <c r="K665" s="850">
        <v>19602</v>
      </c>
    </row>
    <row r="666" spans="1:11" ht="14.4" customHeight="1" x14ac:dyDescent="0.3">
      <c r="A666" s="831" t="s">
        <v>585</v>
      </c>
      <c r="B666" s="832" t="s">
        <v>586</v>
      </c>
      <c r="C666" s="835" t="s">
        <v>610</v>
      </c>
      <c r="D666" s="863" t="s">
        <v>611</v>
      </c>
      <c r="E666" s="835" t="s">
        <v>3299</v>
      </c>
      <c r="F666" s="863" t="s">
        <v>3300</v>
      </c>
      <c r="G666" s="835" t="s">
        <v>4032</v>
      </c>
      <c r="H666" s="835" t="s">
        <v>4044</v>
      </c>
      <c r="I666" s="849">
        <v>1652.8599853515625</v>
      </c>
      <c r="J666" s="849">
        <v>9</v>
      </c>
      <c r="K666" s="850">
        <v>14875.739990234375</v>
      </c>
    </row>
    <row r="667" spans="1:11" ht="14.4" customHeight="1" x14ac:dyDescent="0.3">
      <c r="A667" s="831" t="s">
        <v>585</v>
      </c>
      <c r="B667" s="832" t="s">
        <v>586</v>
      </c>
      <c r="C667" s="835" t="s">
        <v>610</v>
      </c>
      <c r="D667" s="863" t="s">
        <v>611</v>
      </c>
      <c r="E667" s="835" t="s">
        <v>3299</v>
      </c>
      <c r="F667" s="863" t="s">
        <v>3300</v>
      </c>
      <c r="G667" s="835" t="s">
        <v>4045</v>
      </c>
      <c r="H667" s="835" t="s">
        <v>4046</v>
      </c>
      <c r="I667" s="849">
        <v>1306.800048828125</v>
      </c>
      <c r="J667" s="849">
        <v>10</v>
      </c>
      <c r="K667" s="850">
        <v>13068</v>
      </c>
    </row>
    <row r="668" spans="1:11" ht="14.4" customHeight="1" x14ac:dyDescent="0.3">
      <c r="A668" s="831" t="s">
        <v>585</v>
      </c>
      <c r="B668" s="832" t="s">
        <v>586</v>
      </c>
      <c r="C668" s="835" t="s">
        <v>610</v>
      </c>
      <c r="D668" s="863" t="s">
        <v>611</v>
      </c>
      <c r="E668" s="835" t="s">
        <v>3299</v>
      </c>
      <c r="F668" s="863" t="s">
        <v>3300</v>
      </c>
      <c r="G668" s="835" t="s">
        <v>4047</v>
      </c>
      <c r="H668" s="835" t="s">
        <v>4048</v>
      </c>
      <c r="I668" s="849">
        <v>9576</v>
      </c>
      <c r="J668" s="849">
        <v>1</v>
      </c>
      <c r="K668" s="850">
        <v>9576</v>
      </c>
    </row>
    <row r="669" spans="1:11" ht="14.4" customHeight="1" x14ac:dyDescent="0.3">
      <c r="A669" s="831" t="s">
        <v>585</v>
      </c>
      <c r="B669" s="832" t="s">
        <v>586</v>
      </c>
      <c r="C669" s="835" t="s">
        <v>610</v>
      </c>
      <c r="D669" s="863" t="s">
        <v>611</v>
      </c>
      <c r="E669" s="835" t="s">
        <v>3299</v>
      </c>
      <c r="F669" s="863" t="s">
        <v>3300</v>
      </c>
      <c r="G669" s="835" t="s">
        <v>4049</v>
      </c>
      <c r="H669" s="835" t="s">
        <v>4050</v>
      </c>
      <c r="I669" s="849">
        <v>60.5</v>
      </c>
      <c r="J669" s="849">
        <v>100</v>
      </c>
      <c r="K669" s="850">
        <v>6050</v>
      </c>
    </row>
    <row r="670" spans="1:11" ht="14.4" customHeight="1" x14ac:dyDescent="0.3">
      <c r="A670" s="831" t="s">
        <v>585</v>
      </c>
      <c r="B670" s="832" t="s">
        <v>586</v>
      </c>
      <c r="C670" s="835" t="s">
        <v>610</v>
      </c>
      <c r="D670" s="863" t="s">
        <v>611</v>
      </c>
      <c r="E670" s="835" t="s">
        <v>4051</v>
      </c>
      <c r="F670" s="863" t="s">
        <v>4052</v>
      </c>
      <c r="G670" s="835" t="s">
        <v>4053</v>
      </c>
      <c r="H670" s="835" t="s">
        <v>4054</v>
      </c>
      <c r="I670" s="849">
        <v>52.900001525878906</v>
      </c>
      <c r="J670" s="849">
        <v>792</v>
      </c>
      <c r="K670" s="850">
        <v>41896.800048828125</v>
      </c>
    </row>
    <row r="671" spans="1:11" ht="14.4" customHeight="1" x14ac:dyDescent="0.3">
      <c r="A671" s="831" t="s">
        <v>585</v>
      </c>
      <c r="B671" s="832" t="s">
        <v>586</v>
      </c>
      <c r="C671" s="835" t="s">
        <v>610</v>
      </c>
      <c r="D671" s="863" t="s">
        <v>611</v>
      </c>
      <c r="E671" s="835" t="s">
        <v>4051</v>
      </c>
      <c r="F671" s="863" t="s">
        <v>4052</v>
      </c>
      <c r="G671" s="835" t="s">
        <v>4055</v>
      </c>
      <c r="H671" s="835" t="s">
        <v>4056</v>
      </c>
      <c r="I671" s="849">
        <v>52.900001525878906</v>
      </c>
      <c r="J671" s="849">
        <v>120</v>
      </c>
      <c r="K671" s="850">
        <v>6348</v>
      </c>
    </row>
    <row r="672" spans="1:11" ht="14.4" customHeight="1" x14ac:dyDescent="0.3">
      <c r="A672" s="831" t="s">
        <v>585</v>
      </c>
      <c r="B672" s="832" t="s">
        <v>586</v>
      </c>
      <c r="C672" s="835" t="s">
        <v>610</v>
      </c>
      <c r="D672" s="863" t="s">
        <v>611</v>
      </c>
      <c r="E672" s="835" t="s">
        <v>4051</v>
      </c>
      <c r="F672" s="863" t="s">
        <v>4052</v>
      </c>
      <c r="G672" s="835" t="s">
        <v>4057</v>
      </c>
      <c r="H672" s="835" t="s">
        <v>4058</v>
      </c>
      <c r="I672" s="849">
        <v>35.310001373291016</v>
      </c>
      <c r="J672" s="849">
        <v>36</v>
      </c>
      <c r="K672" s="850">
        <v>1270.97998046875</v>
      </c>
    </row>
    <row r="673" spans="1:11" ht="14.4" customHeight="1" x14ac:dyDescent="0.3">
      <c r="A673" s="831" t="s">
        <v>585</v>
      </c>
      <c r="B673" s="832" t="s">
        <v>586</v>
      </c>
      <c r="C673" s="835" t="s">
        <v>610</v>
      </c>
      <c r="D673" s="863" t="s">
        <v>611</v>
      </c>
      <c r="E673" s="835" t="s">
        <v>4051</v>
      </c>
      <c r="F673" s="863" t="s">
        <v>4052</v>
      </c>
      <c r="G673" s="835" t="s">
        <v>4059</v>
      </c>
      <c r="H673" s="835" t="s">
        <v>4060</v>
      </c>
      <c r="I673" s="849">
        <v>40.139999389648438</v>
      </c>
      <c r="J673" s="849">
        <v>72</v>
      </c>
      <c r="K673" s="850">
        <v>2889.719970703125</v>
      </c>
    </row>
    <row r="674" spans="1:11" ht="14.4" customHeight="1" x14ac:dyDescent="0.3">
      <c r="A674" s="831" t="s">
        <v>585</v>
      </c>
      <c r="B674" s="832" t="s">
        <v>586</v>
      </c>
      <c r="C674" s="835" t="s">
        <v>610</v>
      </c>
      <c r="D674" s="863" t="s">
        <v>611</v>
      </c>
      <c r="E674" s="835" t="s">
        <v>4051</v>
      </c>
      <c r="F674" s="863" t="s">
        <v>4052</v>
      </c>
      <c r="G674" s="835" t="s">
        <v>4061</v>
      </c>
      <c r="H674" s="835" t="s">
        <v>4062</v>
      </c>
      <c r="I674" s="849">
        <v>35.080001831054688</v>
      </c>
      <c r="J674" s="849">
        <v>36</v>
      </c>
      <c r="K674" s="850">
        <v>1262.699951171875</v>
      </c>
    </row>
    <row r="675" spans="1:11" ht="14.4" customHeight="1" x14ac:dyDescent="0.3">
      <c r="A675" s="831" t="s">
        <v>585</v>
      </c>
      <c r="B675" s="832" t="s">
        <v>586</v>
      </c>
      <c r="C675" s="835" t="s">
        <v>610</v>
      </c>
      <c r="D675" s="863" t="s">
        <v>611</v>
      </c>
      <c r="E675" s="835" t="s">
        <v>4051</v>
      </c>
      <c r="F675" s="863" t="s">
        <v>4052</v>
      </c>
      <c r="G675" s="835" t="s">
        <v>4063</v>
      </c>
      <c r="H675" s="835" t="s">
        <v>4064</v>
      </c>
      <c r="I675" s="849">
        <v>28.059999465942383</v>
      </c>
      <c r="J675" s="849">
        <v>36</v>
      </c>
      <c r="K675" s="850">
        <v>1010.1599731445313</v>
      </c>
    </row>
    <row r="676" spans="1:11" ht="14.4" customHeight="1" x14ac:dyDescent="0.3">
      <c r="A676" s="831" t="s">
        <v>585</v>
      </c>
      <c r="B676" s="832" t="s">
        <v>586</v>
      </c>
      <c r="C676" s="835" t="s">
        <v>610</v>
      </c>
      <c r="D676" s="863" t="s">
        <v>611</v>
      </c>
      <c r="E676" s="835" t="s">
        <v>4051</v>
      </c>
      <c r="F676" s="863" t="s">
        <v>4052</v>
      </c>
      <c r="G676" s="835" t="s">
        <v>4065</v>
      </c>
      <c r="H676" s="835" t="s">
        <v>4066</v>
      </c>
      <c r="I676" s="849">
        <v>479.16000366210938</v>
      </c>
      <c r="J676" s="849">
        <v>12</v>
      </c>
      <c r="K676" s="850">
        <v>5749.919921875</v>
      </c>
    </row>
    <row r="677" spans="1:11" ht="14.4" customHeight="1" x14ac:dyDescent="0.3">
      <c r="A677" s="831" t="s">
        <v>585</v>
      </c>
      <c r="B677" s="832" t="s">
        <v>586</v>
      </c>
      <c r="C677" s="835" t="s">
        <v>610</v>
      </c>
      <c r="D677" s="863" t="s">
        <v>611</v>
      </c>
      <c r="E677" s="835" t="s">
        <v>4051</v>
      </c>
      <c r="F677" s="863" t="s">
        <v>4052</v>
      </c>
      <c r="G677" s="835" t="s">
        <v>4067</v>
      </c>
      <c r="H677" s="835" t="s">
        <v>4068</v>
      </c>
      <c r="I677" s="849">
        <v>665.45001220703125</v>
      </c>
      <c r="J677" s="849">
        <v>12</v>
      </c>
      <c r="K677" s="850">
        <v>7985.39990234375</v>
      </c>
    </row>
    <row r="678" spans="1:11" ht="14.4" customHeight="1" x14ac:dyDescent="0.3">
      <c r="A678" s="831" t="s">
        <v>585</v>
      </c>
      <c r="B678" s="832" t="s">
        <v>586</v>
      </c>
      <c r="C678" s="835" t="s">
        <v>610</v>
      </c>
      <c r="D678" s="863" t="s">
        <v>611</v>
      </c>
      <c r="E678" s="835" t="s">
        <v>4051</v>
      </c>
      <c r="F678" s="863" t="s">
        <v>4052</v>
      </c>
      <c r="G678" s="835" t="s">
        <v>4069</v>
      </c>
      <c r="H678" s="835" t="s">
        <v>4070</v>
      </c>
      <c r="I678" s="849">
        <v>108.22000122070313</v>
      </c>
      <c r="J678" s="849">
        <v>24</v>
      </c>
      <c r="K678" s="850">
        <v>2597.159912109375</v>
      </c>
    </row>
    <row r="679" spans="1:11" ht="14.4" customHeight="1" x14ac:dyDescent="0.3">
      <c r="A679" s="831" t="s">
        <v>585</v>
      </c>
      <c r="B679" s="832" t="s">
        <v>586</v>
      </c>
      <c r="C679" s="835" t="s">
        <v>610</v>
      </c>
      <c r="D679" s="863" t="s">
        <v>611</v>
      </c>
      <c r="E679" s="835" t="s">
        <v>4051</v>
      </c>
      <c r="F679" s="863" t="s">
        <v>4052</v>
      </c>
      <c r="G679" s="835" t="s">
        <v>4071</v>
      </c>
      <c r="H679" s="835" t="s">
        <v>4072</v>
      </c>
      <c r="I679" s="849">
        <v>113.84999847412109</v>
      </c>
      <c r="J679" s="849">
        <v>24</v>
      </c>
      <c r="K679" s="850">
        <v>2732.39990234375</v>
      </c>
    </row>
    <row r="680" spans="1:11" ht="14.4" customHeight="1" x14ac:dyDescent="0.3">
      <c r="A680" s="831" t="s">
        <v>585</v>
      </c>
      <c r="B680" s="832" t="s">
        <v>586</v>
      </c>
      <c r="C680" s="835" t="s">
        <v>610</v>
      </c>
      <c r="D680" s="863" t="s">
        <v>611</v>
      </c>
      <c r="E680" s="835" t="s">
        <v>4051</v>
      </c>
      <c r="F680" s="863" t="s">
        <v>4052</v>
      </c>
      <c r="G680" s="835" t="s">
        <v>4073</v>
      </c>
      <c r="H680" s="835" t="s">
        <v>4074</v>
      </c>
      <c r="I680" s="849">
        <v>67.849998474121094</v>
      </c>
      <c r="J680" s="849">
        <v>576</v>
      </c>
      <c r="K680" s="850">
        <v>39081.6005859375</v>
      </c>
    </row>
    <row r="681" spans="1:11" ht="14.4" customHeight="1" x14ac:dyDescent="0.3">
      <c r="A681" s="831" t="s">
        <v>585</v>
      </c>
      <c r="B681" s="832" t="s">
        <v>586</v>
      </c>
      <c r="C681" s="835" t="s">
        <v>610</v>
      </c>
      <c r="D681" s="863" t="s">
        <v>611</v>
      </c>
      <c r="E681" s="835" t="s">
        <v>4051</v>
      </c>
      <c r="F681" s="863" t="s">
        <v>4052</v>
      </c>
      <c r="G681" s="835" t="s">
        <v>4075</v>
      </c>
      <c r="H681" s="835" t="s">
        <v>4076</v>
      </c>
      <c r="I681" s="849">
        <v>65.550003051757813</v>
      </c>
      <c r="J681" s="849">
        <v>144</v>
      </c>
      <c r="K681" s="850">
        <v>9439.2001953125</v>
      </c>
    </row>
    <row r="682" spans="1:11" ht="14.4" customHeight="1" x14ac:dyDescent="0.3">
      <c r="A682" s="831" t="s">
        <v>585</v>
      </c>
      <c r="B682" s="832" t="s">
        <v>586</v>
      </c>
      <c r="C682" s="835" t="s">
        <v>610</v>
      </c>
      <c r="D682" s="863" t="s">
        <v>611</v>
      </c>
      <c r="E682" s="835" t="s">
        <v>4051</v>
      </c>
      <c r="F682" s="863" t="s">
        <v>4052</v>
      </c>
      <c r="G682" s="835" t="s">
        <v>4077</v>
      </c>
      <c r="H682" s="835" t="s">
        <v>4078</v>
      </c>
      <c r="I682" s="849">
        <v>65.550003051757813</v>
      </c>
      <c r="J682" s="849">
        <v>144</v>
      </c>
      <c r="K682" s="850">
        <v>9439.2001953125</v>
      </c>
    </row>
    <row r="683" spans="1:11" ht="14.4" customHeight="1" x14ac:dyDescent="0.3">
      <c r="A683" s="831" t="s">
        <v>585</v>
      </c>
      <c r="B683" s="832" t="s">
        <v>586</v>
      </c>
      <c r="C683" s="835" t="s">
        <v>610</v>
      </c>
      <c r="D683" s="863" t="s">
        <v>611</v>
      </c>
      <c r="E683" s="835" t="s">
        <v>4051</v>
      </c>
      <c r="F683" s="863" t="s">
        <v>4052</v>
      </c>
      <c r="G683" s="835" t="s">
        <v>4079</v>
      </c>
      <c r="H683" s="835" t="s">
        <v>4080</v>
      </c>
      <c r="I683" s="849">
        <v>69</v>
      </c>
      <c r="J683" s="849">
        <v>360</v>
      </c>
      <c r="K683" s="850">
        <v>24840</v>
      </c>
    </row>
    <row r="684" spans="1:11" ht="14.4" customHeight="1" x14ac:dyDescent="0.3">
      <c r="A684" s="831" t="s">
        <v>585</v>
      </c>
      <c r="B684" s="832" t="s">
        <v>586</v>
      </c>
      <c r="C684" s="835" t="s">
        <v>610</v>
      </c>
      <c r="D684" s="863" t="s">
        <v>611</v>
      </c>
      <c r="E684" s="835" t="s">
        <v>4051</v>
      </c>
      <c r="F684" s="863" t="s">
        <v>4052</v>
      </c>
      <c r="G684" s="835" t="s">
        <v>4081</v>
      </c>
      <c r="H684" s="835" t="s">
        <v>4082</v>
      </c>
      <c r="I684" s="849">
        <v>42.549999237060547</v>
      </c>
      <c r="J684" s="849">
        <v>480</v>
      </c>
      <c r="K684" s="850">
        <v>20424.000122070313</v>
      </c>
    </row>
    <row r="685" spans="1:11" ht="14.4" customHeight="1" x14ac:dyDescent="0.3">
      <c r="A685" s="831" t="s">
        <v>585</v>
      </c>
      <c r="B685" s="832" t="s">
        <v>586</v>
      </c>
      <c r="C685" s="835" t="s">
        <v>610</v>
      </c>
      <c r="D685" s="863" t="s">
        <v>611</v>
      </c>
      <c r="E685" s="835" t="s">
        <v>4051</v>
      </c>
      <c r="F685" s="863" t="s">
        <v>4052</v>
      </c>
      <c r="G685" s="835" t="s">
        <v>4083</v>
      </c>
      <c r="H685" s="835" t="s">
        <v>4084</v>
      </c>
      <c r="I685" s="849">
        <v>22.424999237060547</v>
      </c>
      <c r="J685" s="849">
        <v>240</v>
      </c>
      <c r="K685" s="850">
        <v>8004</v>
      </c>
    </row>
    <row r="686" spans="1:11" ht="14.4" customHeight="1" x14ac:dyDescent="0.3">
      <c r="A686" s="831" t="s">
        <v>585</v>
      </c>
      <c r="B686" s="832" t="s">
        <v>586</v>
      </c>
      <c r="C686" s="835" t="s">
        <v>610</v>
      </c>
      <c r="D686" s="863" t="s">
        <v>611</v>
      </c>
      <c r="E686" s="835" t="s">
        <v>4051</v>
      </c>
      <c r="F686" s="863" t="s">
        <v>4052</v>
      </c>
      <c r="G686" s="835" t="s">
        <v>4083</v>
      </c>
      <c r="H686" s="835" t="s">
        <v>4085</v>
      </c>
      <c r="I686" s="849">
        <v>33.349998474121094</v>
      </c>
      <c r="J686" s="849">
        <v>384</v>
      </c>
      <c r="K686" s="850">
        <v>12806.39990234375</v>
      </c>
    </row>
    <row r="687" spans="1:11" ht="14.4" customHeight="1" x14ac:dyDescent="0.3">
      <c r="A687" s="831" t="s">
        <v>585</v>
      </c>
      <c r="B687" s="832" t="s">
        <v>586</v>
      </c>
      <c r="C687" s="835" t="s">
        <v>610</v>
      </c>
      <c r="D687" s="863" t="s">
        <v>611</v>
      </c>
      <c r="E687" s="835" t="s">
        <v>4051</v>
      </c>
      <c r="F687" s="863" t="s">
        <v>4052</v>
      </c>
      <c r="G687" s="835" t="s">
        <v>4086</v>
      </c>
      <c r="H687" s="835" t="s">
        <v>4087</v>
      </c>
      <c r="I687" s="849">
        <v>76.599998474121094</v>
      </c>
      <c r="J687" s="849">
        <v>72</v>
      </c>
      <c r="K687" s="850">
        <v>5515.39990234375</v>
      </c>
    </row>
    <row r="688" spans="1:11" ht="14.4" customHeight="1" x14ac:dyDescent="0.3">
      <c r="A688" s="831" t="s">
        <v>585</v>
      </c>
      <c r="B688" s="832" t="s">
        <v>586</v>
      </c>
      <c r="C688" s="835" t="s">
        <v>610</v>
      </c>
      <c r="D688" s="863" t="s">
        <v>611</v>
      </c>
      <c r="E688" s="835" t="s">
        <v>4051</v>
      </c>
      <c r="F688" s="863" t="s">
        <v>4052</v>
      </c>
      <c r="G688" s="835" t="s">
        <v>4088</v>
      </c>
      <c r="H688" s="835" t="s">
        <v>4089</v>
      </c>
      <c r="I688" s="849">
        <v>39.740001678466797</v>
      </c>
      <c r="J688" s="849">
        <v>288</v>
      </c>
      <c r="K688" s="850">
        <v>11444.7998046875</v>
      </c>
    </row>
    <row r="689" spans="1:11" ht="14.4" customHeight="1" x14ac:dyDescent="0.3">
      <c r="A689" s="831" t="s">
        <v>585</v>
      </c>
      <c r="B689" s="832" t="s">
        <v>586</v>
      </c>
      <c r="C689" s="835" t="s">
        <v>610</v>
      </c>
      <c r="D689" s="863" t="s">
        <v>611</v>
      </c>
      <c r="E689" s="835" t="s">
        <v>4051</v>
      </c>
      <c r="F689" s="863" t="s">
        <v>4052</v>
      </c>
      <c r="G689" s="835" t="s">
        <v>4090</v>
      </c>
      <c r="H689" s="835" t="s">
        <v>4091</v>
      </c>
      <c r="I689" s="849">
        <v>28.862500667572021</v>
      </c>
      <c r="J689" s="849">
        <v>144</v>
      </c>
      <c r="K689" s="850">
        <v>4156.380126953125</v>
      </c>
    </row>
    <row r="690" spans="1:11" ht="14.4" customHeight="1" x14ac:dyDescent="0.3">
      <c r="A690" s="831" t="s">
        <v>585</v>
      </c>
      <c r="B690" s="832" t="s">
        <v>586</v>
      </c>
      <c r="C690" s="835" t="s">
        <v>610</v>
      </c>
      <c r="D690" s="863" t="s">
        <v>611</v>
      </c>
      <c r="E690" s="835" t="s">
        <v>4051</v>
      </c>
      <c r="F690" s="863" t="s">
        <v>4052</v>
      </c>
      <c r="G690" s="835" t="s">
        <v>4092</v>
      </c>
      <c r="H690" s="835" t="s">
        <v>4093</v>
      </c>
      <c r="I690" s="849">
        <v>57.049999237060547</v>
      </c>
      <c r="J690" s="849">
        <v>216</v>
      </c>
      <c r="K690" s="850">
        <v>12322.01953125</v>
      </c>
    </row>
    <row r="691" spans="1:11" ht="14.4" customHeight="1" x14ac:dyDescent="0.3">
      <c r="A691" s="831" t="s">
        <v>585</v>
      </c>
      <c r="B691" s="832" t="s">
        <v>586</v>
      </c>
      <c r="C691" s="835" t="s">
        <v>610</v>
      </c>
      <c r="D691" s="863" t="s">
        <v>611</v>
      </c>
      <c r="E691" s="835" t="s">
        <v>4051</v>
      </c>
      <c r="F691" s="863" t="s">
        <v>4052</v>
      </c>
      <c r="G691" s="835" t="s">
        <v>4094</v>
      </c>
      <c r="H691" s="835" t="s">
        <v>4095</v>
      </c>
      <c r="I691" s="849">
        <v>42.509998321533203</v>
      </c>
      <c r="J691" s="849">
        <v>144</v>
      </c>
      <c r="K691" s="850">
        <v>6121.240234375</v>
      </c>
    </row>
    <row r="692" spans="1:11" ht="14.4" customHeight="1" x14ac:dyDescent="0.3">
      <c r="A692" s="831" t="s">
        <v>585</v>
      </c>
      <c r="B692" s="832" t="s">
        <v>586</v>
      </c>
      <c r="C692" s="835" t="s">
        <v>610</v>
      </c>
      <c r="D692" s="863" t="s">
        <v>611</v>
      </c>
      <c r="E692" s="835" t="s">
        <v>4051</v>
      </c>
      <c r="F692" s="863" t="s">
        <v>4052</v>
      </c>
      <c r="G692" s="835" t="s">
        <v>4096</v>
      </c>
      <c r="H692" s="835" t="s">
        <v>4097</v>
      </c>
      <c r="I692" s="849">
        <v>56.031665802001953</v>
      </c>
      <c r="J692" s="849">
        <v>504</v>
      </c>
      <c r="K692" s="850">
        <v>28241.029541015625</v>
      </c>
    </row>
    <row r="693" spans="1:11" ht="14.4" customHeight="1" x14ac:dyDescent="0.3">
      <c r="A693" s="831" t="s">
        <v>585</v>
      </c>
      <c r="B693" s="832" t="s">
        <v>586</v>
      </c>
      <c r="C693" s="835" t="s">
        <v>610</v>
      </c>
      <c r="D693" s="863" t="s">
        <v>611</v>
      </c>
      <c r="E693" s="835" t="s">
        <v>4051</v>
      </c>
      <c r="F693" s="863" t="s">
        <v>4052</v>
      </c>
      <c r="G693" s="835" t="s">
        <v>4098</v>
      </c>
      <c r="H693" s="835" t="s">
        <v>4099</v>
      </c>
      <c r="I693" s="849">
        <v>78.480003356933594</v>
      </c>
      <c r="J693" s="849">
        <v>36</v>
      </c>
      <c r="K693" s="850">
        <v>2825.320068359375</v>
      </c>
    </row>
    <row r="694" spans="1:11" ht="14.4" customHeight="1" x14ac:dyDescent="0.3">
      <c r="A694" s="831" t="s">
        <v>585</v>
      </c>
      <c r="B694" s="832" t="s">
        <v>586</v>
      </c>
      <c r="C694" s="835" t="s">
        <v>610</v>
      </c>
      <c r="D694" s="863" t="s">
        <v>611</v>
      </c>
      <c r="E694" s="835" t="s">
        <v>4051</v>
      </c>
      <c r="F694" s="863" t="s">
        <v>4052</v>
      </c>
      <c r="G694" s="835" t="s">
        <v>4100</v>
      </c>
      <c r="H694" s="835" t="s">
        <v>4101</v>
      </c>
      <c r="I694" s="849">
        <v>920.1199951171875</v>
      </c>
      <c r="J694" s="849">
        <v>12</v>
      </c>
      <c r="K694" s="850">
        <v>11041.3798828125</v>
      </c>
    </row>
    <row r="695" spans="1:11" ht="14.4" customHeight="1" x14ac:dyDescent="0.3">
      <c r="A695" s="831" t="s">
        <v>585</v>
      </c>
      <c r="B695" s="832" t="s">
        <v>586</v>
      </c>
      <c r="C695" s="835" t="s">
        <v>610</v>
      </c>
      <c r="D695" s="863" t="s">
        <v>611</v>
      </c>
      <c r="E695" s="835" t="s">
        <v>4051</v>
      </c>
      <c r="F695" s="863" t="s">
        <v>4052</v>
      </c>
      <c r="G695" s="835" t="s">
        <v>4102</v>
      </c>
      <c r="H695" s="835" t="s">
        <v>4103</v>
      </c>
      <c r="I695" s="849">
        <v>845.8499755859375</v>
      </c>
      <c r="J695" s="849">
        <v>12</v>
      </c>
      <c r="K695" s="850">
        <v>10150.150390625</v>
      </c>
    </row>
    <row r="696" spans="1:11" ht="14.4" customHeight="1" x14ac:dyDescent="0.3">
      <c r="A696" s="831" t="s">
        <v>585</v>
      </c>
      <c r="B696" s="832" t="s">
        <v>586</v>
      </c>
      <c r="C696" s="835" t="s">
        <v>610</v>
      </c>
      <c r="D696" s="863" t="s">
        <v>611</v>
      </c>
      <c r="E696" s="835" t="s">
        <v>4051</v>
      </c>
      <c r="F696" s="863" t="s">
        <v>4052</v>
      </c>
      <c r="G696" s="835" t="s">
        <v>4104</v>
      </c>
      <c r="H696" s="835" t="s">
        <v>4105</v>
      </c>
      <c r="I696" s="849">
        <v>163.24000549316406</v>
      </c>
      <c r="J696" s="849">
        <v>12</v>
      </c>
      <c r="K696" s="850">
        <v>1958.9100341796875</v>
      </c>
    </row>
    <row r="697" spans="1:11" ht="14.4" customHeight="1" x14ac:dyDescent="0.3">
      <c r="A697" s="831" t="s">
        <v>585</v>
      </c>
      <c r="B697" s="832" t="s">
        <v>586</v>
      </c>
      <c r="C697" s="835" t="s">
        <v>610</v>
      </c>
      <c r="D697" s="863" t="s">
        <v>611</v>
      </c>
      <c r="E697" s="835" t="s">
        <v>4051</v>
      </c>
      <c r="F697" s="863" t="s">
        <v>4052</v>
      </c>
      <c r="G697" s="835" t="s">
        <v>4106</v>
      </c>
      <c r="H697" s="835" t="s">
        <v>4107</v>
      </c>
      <c r="I697" s="849">
        <v>203.32000732421875</v>
      </c>
      <c r="J697" s="849">
        <v>12</v>
      </c>
      <c r="K697" s="850">
        <v>2439.840087890625</v>
      </c>
    </row>
    <row r="698" spans="1:11" ht="14.4" customHeight="1" x14ac:dyDescent="0.3">
      <c r="A698" s="831" t="s">
        <v>585</v>
      </c>
      <c r="B698" s="832" t="s">
        <v>586</v>
      </c>
      <c r="C698" s="835" t="s">
        <v>610</v>
      </c>
      <c r="D698" s="863" t="s">
        <v>611</v>
      </c>
      <c r="E698" s="835" t="s">
        <v>4051</v>
      </c>
      <c r="F698" s="863" t="s">
        <v>4052</v>
      </c>
      <c r="G698" s="835" t="s">
        <v>4108</v>
      </c>
      <c r="H698" s="835" t="s">
        <v>4109</v>
      </c>
      <c r="I698" s="849">
        <v>153.47000122070313</v>
      </c>
      <c r="J698" s="849">
        <v>336</v>
      </c>
      <c r="K698" s="850">
        <v>51565.07958984375</v>
      </c>
    </row>
    <row r="699" spans="1:11" ht="14.4" customHeight="1" x14ac:dyDescent="0.3">
      <c r="A699" s="831" t="s">
        <v>585</v>
      </c>
      <c r="B699" s="832" t="s">
        <v>586</v>
      </c>
      <c r="C699" s="835" t="s">
        <v>610</v>
      </c>
      <c r="D699" s="863" t="s">
        <v>611</v>
      </c>
      <c r="E699" s="835" t="s">
        <v>4051</v>
      </c>
      <c r="F699" s="863" t="s">
        <v>4052</v>
      </c>
      <c r="G699" s="835" t="s">
        <v>4110</v>
      </c>
      <c r="H699" s="835" t="s">
        <v>4111</v>
      </c>
      <c r="I699" s="849">
        <v>125.12000274658203</v>
      </c>
      <c r="J699" s="849">
        <v>24</v>
      </c>
      <c r="K699" s="850">
        <v>3002.8798828125</v>
      </c>
    </row>
    <row r="700" spans="1:11" ht="14.4" customHeight="1" x14ac:dyDescent="0.3">
      <c r="A700" s="831" t="s">
        <v>585</v>
      </c>
      <c r="B700" s="832" t="s">
        <v>586</v>
      </c>
      <c r="C700" s="835" t="s">
        <v>610</v>
      </c>
      <c r="D700" s="863" t="s">
        <v>611</v>
      </c>
      <c r="E700" s="835" t="s">
        <v>4051</v>
      </c>
      <c r="F700" s="863" t="s">
        <v>4052</v>
      </c>
      <c r="G700" s="835" t="s">
        <v>4112</v>
      </c>
      <c r="H700" s="835" t="s">
        <v>4113</v>
      </c>
      <c r="I700" s="849">
        <v>395.8900146484375</v>
      </c>
      <c r="J700" s="849">
        <v>36</v>
      </c>
      <c r="K700" s="850">
        <v>14251.9501953125</v>
      </c>
    </row>
    <row r="701" spans="1:11" ht="14.4" customHeight="1" x14ac:dyDescent="0.3">
      <c r="A701" s="831" t="s">
        <v>585</v>
      </c>
      <c r="B701" s="832" t="s">
        <v>586</v>
      </c>
      <c r="C701" s="835" t="s">
        <v>610</v>
      </c>
      <c r="D701" s="863" t="s">
        <v>611</v>
      </c>
      <c r="E701" s="835" t="s">
        <v>4051</v>
      </c>
      <c r="F701" s="863" t="s">
        <v>4052</v>
      </c>
      <c r="G701" s="835" t="s">
        <v>4114</v>
      </c>
      <c r="H701" s="835" t="s">
        <v>4115</v>
      </c>
      <c r="I701" s="849">
        <v>131.96000671386719</v>
      </c>
      <c r="J701" s="849">
        <v>264</v>
      </c>
      <c r="K701" s="850">
        <v>34838.1103515625</v>
      </c>
    </row>
    <row r="702" spans="1:11" ht="14.4" customHeight="1" x14ac:dyDescent="0.3">
      <c r="A702" s="831" t="s">
        <v>585</v>
      </c>
      <c r="B702" s="832" t="s">
        <v>586</v>
      </c>
      <c r="C702" s="835" t="s">
        <v>610</v>
      </c>
      <c r="D702" s="863" t="s">
        <v>611</v>
      </c>
      <c r="E702" s="835" t="s">
        <v>4051</v>
      </c>
      <c r="F702" s="863" t="s">
        <v>4052</v>
      </c>
      <c r="G702" s="835" t="s">
        <v>4116</v>
      </c>
      <c r="H702" s="835" t="s">
        <v>4117</v>
      </c>
      <c r="I702" s="849">
        <v>167.14999389648438</v>
      </c>
      <c r="J702" s="849">
        <v>12</v>
      </c>
      <c r="K702" s="850">
        <v>2005.8299560546875</v>
      </c>
    </row>
    <row r="703" spans="1:11" ht="14.4" customHeight="1" x14ac:dyDescent="0.3">
      <c r="A703" s="831" t="s">
        <v>585</v>
      </c>
      <c r="B703" s="832" t="s">
        <v>586</v>
      </c>
      <c r="C703" s="835" t="s">
        <v>610</v>
      </c>
      <c r="D703" s="863" t="s">
        <v>611</v>
      </c>
      <c r="E703" s="835" t="s">
        <v>4051</v>
      </c>
      <c r="F703" s="863" t="s">
        <v>4052</v>
      </c>
      <c r="G703" s="835" t="s">
        <v>4118</v>
      </c>
      <c r="H703" s="835" t="s">
        <v>4119</v>
      </c>
      <c r="I703" s="849">
        <v>164.22000122070313</v>
      </c>
      <c r="J703" s="849">
        <v>72</v>
      </c>
      <c r="K703" s="850">
        <v>11823.840087890625</v>
      </c>
    </row>
    <row r="704" spans="1:11" ht="14.4" customHeight="1" x14ac:dyDescent="0.3">
      <c r="A704" s="831" t="s">
        <v>585</v>
      </c>
      <c r="B704" s="832" t="s">
        <v>586</v>
      </c>
      <c r="C704" s="835" t="s">
        <v>610</v>
      </c>
      <c r="D704" s="863" t="s">
        <v>611</v>
      </c>
      <c r="E704" s="835" t="s">
        <v>4051</v>
      </c>
      <c r="F704" s="863" t="s">
        <v>4052</v>
      </c>
      <c r="G704" s="835" t="s">
        <v>4120</v>
      </c>
      <c r="H704" s="835" t="s">
        <v>4121</v>
      </c>
      <c r="I704" s="849">
        <v>157.3800048828125</v>
      </c>
      <c r="J704" s="849">
        <v>24</v>
      </c>
      <c r="K704" s="850">
        <v>3777.06005859375</v>
      </c>
    </row>
    <row r="705" spans="1:11" ht="14.4" customHeight="1" x14ac:dyDescent="0.3">
      <c r="A705" s="831" t="s">
        <v>585</v>
      </c>
      <c r="B705" s="832" t="s">
        <v>586</v>
      </c>
      <c r="C705" s="835" t="s">
        <v>610</v>
      </c>
      <c r="D705" s="863" t="s">
        <v>611</v>
      </c>
      <c r="E705" s="835" t="s">
        <v>4051</v>
      </c>
      <c r="F705" s="863" t="s">
        <v>4052</v>
      </c>
      <c r="G705" s="835" t="s">
        <v>4122</v>
      </c>
      <c r="H705" s="835" t="s">
        <v>4123</v>
      </c>
      <c r="I705" s="849">
        <v>732.1500244140625</v>
      </c>
      <c r="J705" s="849">
        <v>72</v>
      </c>
      <c r="K705" s="850">
        <v>52714.62109375</v>
      </c>
    </row>
    <row r="706" spans="1:11" ht="14.4" customHeight="1" x14ac:dyDescent="0.3">
      <c r="A706" s="831" t="s">
        <v>585</v>
      </c>
      <c r="B706" s="832" t="s">
        <v>586</v>
      </c>
      <c r="C706" s="835" t="s">
        <v>610</v>
      </c>
      <c r="D706" s="863" t="s">
        <v>611</v>
      </c>
      <c r="E706" s="835" t="s">
        <v>4051</v>
      </c>
      <c r="F706" s="863" t="s">
        <v>4052</v>
      </c>
      <c r="G706" s="835" t="s">
        <v>4124</v>
      </c>
      <c r="H706" s="835" t="s">
        <v>4125</v>
      </c>
      <c r="I706" s="849">
        <v>282.5</v>
      </c>
      <c r="J706" s="849">
        <v>108</v>
      </c>
      <c r="K706" s="850">
        <v>30509.73046875</v>
      </c>
    </row>
    <row r="707" spans="1:11" ht="14.4" customHeight="1" x14ac:dyDescent="0.3">
      <c r="A707" s="831" t="s">
        <v>585</v>
      </c>
      <c r="B707" s="832" t="s">
        <v>586</v>
      </c>
      <c r="C707" s="835" t="s">
        <v>610</v>
      </c>
      <c r="D707" s="863" t="s">
        <v>611</v>
      </c>
      <c r="E707" s="835" t="s">
        <v>4051</v>
      </c>
      <c r="F707" s="863" t="s">
        <v>4052</v>
      </c>
      <c r="G707" s="835" t="s">
        <v>4126</v>
      </c>
      <c r="H707" s="835" t="s">
        <v>4127</v>
      </c>
      <c r="I707" s="849">
        <v>134.89999389648438</v>
      </c>
      <c r="J707" s="849">
        <v>264</v>
      </c>
      <c r="K707" s="850">
        <v>35612.28076171875</v>
      </c>
    </row>
    <row r="708" spans="1:11" ht="14.4" customHeight="1" x14ac:dyDescent="0.3">
      <c r="A708" s="831" t="s">
        <v>585</v>
      </c>
      <c r="B708" s="832" t="s">
        <v>586</v>
      </c>
      <c r="C708" s="835" t="s">
        <v>610</v>
      </c>
      <c r="D708" s="863" t="s">
        <v>611</v>
      </c>
      <c r="E708" s="835" t="s">
        <v>4051</v>
      </c>
      <c r="F708" s="863" t="s">
        <v>4052</v>
      </c>
      <c r="G708" s="835" t="s">
        <v>4128</v>
      </c>
      <c r="H708" s="835" t="s">
        <v>4129</v>
      </c>
      <c r="I708" s="849">
        <v>130.99000549316406</v>
      </c>
      <c r="J708" s="849">
        <v>24</v>
      </c>
      <c r="K708" s="850">
        <v>3143.639892578125</v>
      </c>
    </row>
    <row r="709" spans="1:11" ht="14.4" customHeight="1" x14ac:dyDescent="0.3">
      <c r="A709" s="831" t="s">
        <v>585</v>
      </c>
      <c r="B709" s="832" t="s">
        <v>586</v>
      </c>
      <c r="C709" s="835" t="s">
        <v>610</v>
      </c>
      <c r="D709" s="863" t="s">
        <v>611</v>
      </c>
      <c r="E709" s="835" t="s">
        <v>4051</v>
      </c>
      <c r="F709" s="863" t="s">
        <v>4052</v>
      </c>
      <c r="G709" s="835" t="s">
        <v>4130</v>
      </c>
      <c r="H709" s="835" t="s">
        <v>4131</v>
      </c>
      <c r="I709" s="849">
        <v>210.16000366210938</v>
      </c>
      <c r="J709" s="849">
        <v>24</v>
      </c>
      <c r="K709" s="850">
        <v>5043.89990234375</v>
      </c>
    </row>
    <row r="710" spans="1:11" ht="14.4" customHeight="1" x14ac:dyDescent="0.3">
      <c r="A710" s="831" t="s">
        <v>585</v>
      </c>
      <c r="B710" s="832" t="s">
        <v>586</v>
      </c>
      <c r="C710" s="835" t="s">
        <v>610</v>
      </c>
      <c r="D710" s="863" t="s">
        <v>611</v>
      </c>
      <c r="E710" s="835" t="s">
        <v>4051</v>
      </c>
      <c r="F710" s="863" t="s">
        <v>4052</v>
      </c>
      <c r="G710" s="835" t="s">
        <v>4132</v>
      </c>
      <c r="H710" s="835" t="s">
        <v>4133</v>
      </c>
      <c r="I710" s="849">
        <v>139.77999877929688</v>
      </c>
      <c r="J710" s="849">
        <v>36</v>
      </c>
      <c r="K710" s="850">
        <v>5032.169921875</v>
      </c>
    </row>
    <row r="711" spans="1:11" ht="14.4" customHeight="1" x14ac:dyDescent="0.3">
      <c r="A711" s="831" t="s">
        <v>585</v>
      </c>
      <c r="B711" s="832" t="s">
        <v>586</v>
      </c>
      <c r="C711" s="835" t="s">
        <v>610</v>
      </c>
      <c r="D711" s="863" t="s">
        <v>611</v>
      </c>
      <c r="E711" s="835" t="s">
        <v>4051</v>
      </c>
      <c r="F711" s="863" t="s">
        <v>4052</v>
      </c>
      <c r="G711" s="835" t="s">
        <v>4134</v>
      </c>
      <c r="H711" s="835" t="s">
        <v>4135</v>
      </c>
      <c r="I711" s="849">
        <v>210.16000366210938</v>
      </c>
      <c r="J711" s="849">
        <v>48</v>
      </c>
      <c r="K711" s="850">
        <v>10087.7998046875</v>
      </c>
    </row>
    <row r="712" spans="1:11" ht="14.4" customHeight="1" x14ac:dyDescent="0.3">
      <c r="A712" s="831" t="s">
        <v>585</v>
      </c>
      <c r="B712" s="832" t="s">
        <v>586</v>
      </c>
      <c r="C712" s="835" t="s">
        <v>610</v>
      </c>
      <c r="D712" s="863" t="s">
        <v>611</v>
      </c>
      <c r="E712" s="835" t="s">
        <v>4051</v>
      </c>
      <c r="F712" s="863" t="s">
        <v>4052</v>
      </c>
      <c r="G712" s="835" t="s">
        <v>4136</v>
      </c>
      <c r="H712" s="835" t="s">
        <v>4137</v>
      </c>
      <c r="I712" s="849">
        <v>210.16000366210938</v>
      </c>
      <c r="J712" s="849">
        <v>24</v>
      </c>
      <c r="K712" s="850">
        <v>5043.89990234375</v>
      </c>
    </row>
    <row r="713" spans="1:11" ht="14.4" customHeight="1" x14ac:dyDescent="0.3">
      <c r="A713" s="831" t="s">
        <v>585</v>
      </c>
      <c r="B713" s="832" t="s">
        <v>586</v>
      </c>
      <c r="C713" s="835" t="s">
        <v>610</v>
      </c>
      <c r="D713" s="863" t="s">
        <v>611</v>
      </c>
      <c r="E713" s="835" t="s">
        <v>4051</v>
      </c>
      <c r="F713" s="863" t="s">
        <v>4052</v>
      </c>
      <c r="G713" s="835" t="s">
        <v>4138</v>
      </c>
      <c r="H713" s="835" t="s">
        <v>4139</v>
      </c>
      <c r="I713" s="849">
        <v>133.91999816894531</v>
      </c>
      <c r="J713" s="849">
        <v>396</v>
      </c>
      <c r="K713" s="850">
        <v>53031.328125</v>
      </c>
    </row>
    <row r="714" spans="1:11" ht="14.4" customHeight="1" x14ac:dyDescent="0.3">
      <c r="A714" s="831" t="s">
        <v>585</v>
      </c>
      <c r="B714" s="832" t="s">
        <v>586</v>
      </c>
      <c r="C714" s="835" t="s">
        <v>610</v>
      </c>
      <c r="D714" s="863" t="s">
        <v>611</v>
      </c>
      <c r="E714" s="835" t="s">
        <v>4051</v>
      </c>
      <c r="F714" s="863" t="s">
        <v>4052</v>
      </c>
      <c r="G714" s="835" t="s">
        <v>4140</v>
      </c>
      <c r="H714" s="835" t="s">
        <v>4141</v>
      </c>
      <c r="I714" s="849">
        <v>352.8800048828125</v>
      </c>
      <c r="J714" s="849">
        <v>84</v>
      </c>
      <c r="K714" s="850">
        <v>29641.70849609375</v>
      </c>
    </row>
    <row r="715" spans="1:11" ht="14.4" customHeight="1" x14ac:dyDescent="0.3">
      <c r="A715" s="831" t="s">
        <v>585</v>
      </c>
      <c r="B715" s="832" t="s">
        <v>586</v>
      </c>
      <c r="C715" s="835" t="s">
        <v>610</v>
      </c>
      <c r="D715" s="863" t="s">
        <v>611</v>
      </c>
      <c r="E715" s="835" t="s">
        <v>4051</v>
      </c>
      <c r="F715" s="863" t="s">
        <v>4052</v>
      </c>
      <c r="G715" s="835" t="s">
        <v>4142</v>
      </c>
      <c r="H715" s="835" t="s">
        <v>4143</v>
      </c>
      <c r="I715" s="849">
        <v>297.16000366210938</v>
      </c>
      <c r="J715" s="849">
        <v>720</v>
      </c>
      <c r="K715" s="850">
        <v>213955.1953125</v>
      </c>
    </row>
    <row r="716" spans="1:11" ht="14.4" customHeight="1" x14ac:dyDescent="0.3">
      <c r="A716" s="831" t="s">
        <v>585</v>
      </c>
      <c r="B716" s="832" t="s">
        <v>586</v>
      </c>
      <c r="C716" s="835" t="s">
        <v>610</v>
      </c>
      <c r="D716" s="863" t="s">
        <v>611</v>
      </c>
      <c r="E716" s="835" t="s">
        <v>4051</v>
      </c>
      <c r="F716" s="863" t="s">
        <v>4052</v>
      </c>
      <c r="G716" s="835" t="s">
        <v>4144</v>
      </c>
      <c r="H716" s="835" t="s">
        <v>4145</v>
      </c>
      <c r="I716" s="849">
        <v>639.28997802734375</v>
      </c>
      <c r="J716" s="849">
        <v>24</v>
      </c>
      <c r="K716" s="850">
        <v>15342.83984375</v>
      </c>
    </row>
    <row r="717" spans="1:11" ht="14.4" customHeight="1" x14ac:dyDescent="0.3">
      <c r="A717" s="831" t="s">
        <v>585</v>
      </c>
      <c r="B717" s="832" t="s">
        <v>586</v>
      </c>
      <c r="C717" s="835" t="s">
        <v>610</v>
      </c>
      <c r="D717" s="863" t="s">
        <v>611</v>
      </c>
      <c r="E717" s="835" t="s">
        <v>4051</v>
      </c>
      <c r="F717" s="863" t="s">
        <v>4052</v>
      </c>
      <c r="G717" s="835" t="s">
        <v>4146</v>
      </c>
      <c r="H717" s="835" t="s">
        <v>4147</v>
      </c>
      <c r="I717" s="849">
        <v>241.44000244140625</v>
      </c>
      <c r="J717" s="849">
        <v>36</v>
      </c>
      <c r="K717" s="850">
        <v>8691.9296875</v>
      </c>
    </row>
    <row r="718" spans="1:11" ht="14.4" customHeight="1" x14ac:dyDescent="0.3">
      <c r="A718" s="831" t="s">
        <v>585</v>
      </c>
      <c r="B718" s="832" t="s">
        <v>586</v>
      </c>
      <c r="C718" s="835" t="s">
        <v>610</v>
      </c>
      <c r="D718" s="863" t="s">
        <v>611</v>
      </c>
      <c r="E718" s="835" t="s">
        <v>4051</v>
      </c>
      <c r="F718" s="863" t="s">
        <v>4052</v>
      </c>
      <c r="G718" s="835" t="s">
        <v>4148</v>
      </c>
      <c r="H718" s="835" t="s">
        <v>4149</v>
      </c>
      <c r="I718" s="849">
        <v>276.6300048828125</v>
      </c>
      <c r="J718" s="849">
        <v>36</v>
      </c>
      <c r="K718" s="850">
        <v>9958.76953125</v>
      </c>
    </row>
    <row r="719" spans="1:11" ht="14.4" customHeight="1" x14ac:dyDescent="0.3">
      <c r="A719" s="831" t="s">
        <v>585</v>
      </c>
      <c r="B719" s="832" t="s">
        <v>586</v>
      </c>
      <c r="C719" s="835" t="s">
        <v>610</v>
      </c>
      <c r="D719" s="863" t="s">
        <v>611</v>
      </c>
      <c r="E719" s="835" t="s">
        <v>4051</v>
      </c>
      <c r="F719" s="863" t="s">
        <v>4052</v>
      </c>
      <c r="G719" s="835" t="s">
        <v>4150</v>
      </c>
      <c r="H719" s="835" t="s">
        <v>4151</v>
      </c>
      <c r="I719" s="849">
        <v>47.740001678466797</v>
      </c>
      <c r="J719" s="849">
        <v>36</v>
      </c>
      <c r="K719" s="850">
        <v>1718.7900390625</v>
      </c>
    </row>
    <row r="720" spans="1:11" ht="14.4" customHeight="1" x14ac:dyDescent="0.3">
      <c r="A720" s="831" t="s">
        <v>585</v>
      </c>
      <c r="B720" s="832" t="s">
        <v>586</v>
      </c>
      <c r="C720" s="835" t="s">
        <v>610</v>
      </c>
      <c r="D720" s="863" t="s">
        <v>611</v>
      </c>
      <c r="E720" s="835" t="s">
        <v>4051</v>
      </c>
      <c r="F720" s="863" t="s">
        <v>4052</v>
      </c>
      <c r="G720" s="835" t="s">
        <v>4152</v>
      </c>
      <c r="H720" s="835" t="s">
        <v>4153</v>
      </c>
      <c r="I720" s="849">
        <v>951.04998779296875</v>
      </c>
      <c r="J720" s="849">
        <v>18</v>
      </c>
      <c r="K720" s="850">
        <v>17118.8994140625</v>
      </c>
    </row>
    <row r="721" spans="1:11" ht="14.4" customHeight="1" x14ac:dyDescent="0.3">
      <c r="A721" s="831" t="s">
        <v>585</v>
      </c>
      <c r="B721" s="832" t="s">
        <v>586</v>
      </c>
      <c r="C721" s="835" t="s">
        <v>610</v>
      </c>
      <c r="D721" s="863" t="s">
        <v>611</v>
      </c>
      <c r="E721" s="835" t="s">
        <v>4051</v>
      </c>
      <c r="F721" s="863" t="s">
        <v>4052</v>
      </c>
      <c r="G721" s="835" t="s">
        <v>4154</v>
      </c>
      <c r="H721" s="835" t="s">
        <v>4155</v>
      </c>
      <c r="I721" s="849">
        <v>854.45001220703125</v>
      </c>
      <c r="J721" s="849">
        <v>24</v>
      </c>
      <c r="K721" s="850">
        <v>20506.80078125</v>
      </c>
    </row>
    <row r="722" spans="1:11" ht="14.4" customHeight="1" x14ac:dyDescent="0.3">
      <c r="A722" s="831" t="s">
        <v>585</v>
      </c>
      <c r="B722" s="832" t="s">
        <v>586</v>
      </c>
      <c r="C722" s="835" t="s">
        <v>610</v>
      </c>
      <c r="D722" s="863" t="s">
        <v>611</v>
      </c>
      <c r="E722" s="835" t="s">
        <v>4051</v>
      </c>
      <c r="F722" s="863" t="s">
        <v>4052</v>
      </c>
      <c r="G722" s="835" t="s">
        <v>4156</v>
      </c>
      <c r="H722" s="835" t="s">
        <v>4157</v>
      </c>
      <c r="I722" s="849">
        <v>587.719970703125</v>
      </c>
      <c r="J722" s="849">
        <v>96</v>
      </c>
      <c r="K722" s="850">
        <v>56421.291015625</v>
      </c>
    </row>
    <row r="723" spans="1:11" ht="14.4" customHeight="1" x14ac:dyDescent="0.3">
      <c r="A723" s="831" t="s">
        <v>585</v>
      </c>
      <c r="B723" s="832" t="s">
        <v>586</v>
      </c>
      <c r="C723" s="835" t="s">
        <v>610</v>
      </c>
      <c r="D723" s="863" t="s">
        <v>611</v>
      </c>
      <c r="E723" s="835" t="s">
        <v>4051</v>
      </c>
      <c r="F723" s="863" t="s">
        <v>4052</v>
      </c>
      <c r="G723" s="835" t="s">
        <v>4158</v>
      </c>
      <c r="H723" s="835" t="s">
        <v>4159</v>
      </c>
      <c r="I723" s="849">
        <v>191.50999450683594</v>
      </c>
      <c r="J723" s="849">
        <v>360</v>
      </c>
      <c r="K723" s="850">
        <v>68942.4208984375</v>
      </c>
    </row>
    <row r="724" spans="1:11" ht="14.4" customHeight="1" x14ac:dyDescent="0.3">
      <c r="A724" s="831" t="s">
        <v>585</v>
      </c>
      <c r="B724" s="832" t="s">
        <v>586</v>
      </c>
      <c r="C724" s="835" t="s">
        <v>610</v>
      </c>
      <c r="D724" s="863" t="s">
        <v>611</v>
      </c>
      <c r="E724" s="835" t="s">
        <v>3307</v>
      </c>
      <c r="F724" s="863" t="s">
        <v>3308</v>
      </c>
      <c r="G724" s="835" t="s">
        <v>4160</v>
      </c>
      <c r="H724" s="835" t="s">
        <v>4161</v>
      </c>
      <c r="I724" s="849">
        <v>7.2199997901916504</v>
      </c>
      <c r="J724" s="849">
        <v>50</v>
      </c>
      <c r="K724" s="850">
        <v>361.19000244140625</v>
      </c>
    </row>
    <row r="725" spans="1:11" ht="14.4" customHeight="1" x14ac:dyDescent="0.3">
      <c r="A725" s="831" t="s">
        <v>585</v>
      </c>
      <c r="B725" s="832" t="s">
        <v>586</v>
      </c>
      <c r="C725" s="835" t="s">
        <v>610</v>
      </c>
      <c r="D725" s="863" t="s">
        <v>611</v>
      </c>
      <c r="E725" s="835" t="s">
        <v>3307</v>
      </c>
      <c r="F725" s="863" t="s">
        <v>3308</v>
      </c>
      <c r="G725" s="835" t="s">
        <v>4162</v>
      </c>
      <c r="H725" s="835" t="s">
        <v>4163</v>
      </c>
      <c r="I725" s="849">
        <v>7.2199997901916504</v>
      </c>
      <c r="J725" s="849">
        <v>50</v>
      </c>
      <c r="K725" s="850">
        <v>361.19000244140625</v>
      </c>
    </row>
    <row r="726" spans="1:11" ht="14.4" customHeight="1" x14ac:dyDescent="0.3">
      <c r="A726" s="831" t="s">
        <v>585</v>
      </c>
      <c r="B726" s="832" t="s">
        <v>586</v>
      </c>
      <c r="C726" s="835" t="s">
        <v>610</v>
      </c>
      <c r="D726" s="863" t="s">
        <v>611</v>
      </c>
      <c r="E726" s="835" t="s">
        <v>3307</v>
      </c>
      <c r="F726" s="863" t="s">
        <v>3308</v>
      </c>
      <c r="G726" s="835" t="s">
        <v>4164</v>
      </c>
      <c r="H726" s="835" t="s">
        <v>4165</v>
      </c>
      <c r="I726" s="849">
        <v>11.529999732971191</v>
      </c>
      <c r="J726" s="849">
        <v>50</v>
      </c>
      <c r="K726" s="850">
        <v>576.57000732421875</v>
      </c>
    </row>
    <row r="727" spans="1:11" ht="14.4" customHeight="1" x14ac:dyDescent="0.3">
      <c r="A727" s="831" t="s">
        <v>585</v>
      </c>
      <c r="B727" s="832" t="s">
        <v>586</v>
      </c>
      <c r="C727" s="835" t="s">
        <v>610</v>
      </c>
      <c r="D727" s="863" t="s">
        <v>611</v>
      </c>
      <c r="E727" s="835" t="s">
        <v>3307</v>
      </c>
      <c r="F727" s="863" t="s">
        <v>3308</v>
      </c>
      <c r="G727" s="835" t="s">
        <v>4166</v>
      </c>
      <c r="H727" s="835" t="s">
        <v>4167</v>
      </c>
      <c r="I727" s="849">
        <v>12.119999885559082</v>
      </c>
      <c r="J727" s="849">
        <v>100</v>
      </c>
      <c r="K727" s="850">
        <v>1212.4200439453125</v>
      </c>
    </row>
    <row r="728" spans="1:11" ht="14.4" customHeight="1" x14ac:dyDescent="0.3">
      <c r="A728" s="831" t="s">
        <v>585</v>
      </c>
      <c r="B728" s="832" t="s">
        <v>586</v>
      </c>
      <c r="C728" s="835" t="s">
        <v>610</v>
      </c>
      <c r="D728" s="863" t="s">
        <v>611</v>
      </c>
      <c r="E728" s="835" t="s">
        <v>3307</v>
      </c>
      <c r="F728" s="863" t="s">
        <v>3308</v>
      </c>
      <c r="G728" s="835" t="s">
        <v>4168</v>
      </c>
      <c r="H728" s="835" t="s">
        <v>4169</v>
      </c>
      <c r="I728" s="849">
        <v>12.119999885559082</v>
      </c>
      <c r="J728" s="849">
        <v>50</v>
      </c>
      <c r="K728" s="850">
        <v>606.21002197265625</v>
      </c>
    </row>
    <row r="729" spans="1:11" ht="14.4" customHeight="1" x14ac:dyDescent="0.3">
      <c r="A729" s="831" t="s">
        <v>585</v>
      </c>
      <c r="B729" s="832" t="s">
        <v>586</v>
      </c>
      <c r="C729" s="835" t="s">
        <v>610</v>
      </c>
      <c r="D729" s="863" t="s">
        <v>611</v>
      </c>
      <c r="E729" s="835" t="s">
        <v>3307</v>
      </c>
      <c r="F729" s="863" t="s">
        <v>3308</v>
      </c>
      <c r="G729" s="835" t="s">
        <v>4170</v>
      </c>
      <c r="H729" s="835" t="s">
        <v>4171</v>
      </c>
      <c r="I729" s="849">
        <v>12.135000228881836</v>
      </c>
      <c r="J729" s="849">
        <v>100</v>
      </c>
      <c r="K729" s="850">
        <v>1213.6799926757813</v>
      </c>
    </row>
    <row r="730" spans="1:11" ht="14.4" customHeight="1" x14ac:dyDescent="0.3">
      <c r="A730" s="831" t="s">
        <v>585</v>
      </c>
      <c r="B730" s="832" t="s">
        <v>586</v>
      </c>
      <c r="C730" s="835" t="s">
        <v>610</v>
      </c>
      <c r="D730" s="863" t="s">
        <v>611</v>
      </c>
      <c r="E730" s="835" t="s">
        <v>3307</v>
      </c>
      <c r="F730" s="863" t="s">
        <v>3308</v>
      </c>
      <c r="G730" s="835" t="s">
        <v>3317</v>
      </c>
      <c r="H730" s="835" t="s">
        <v>3318</v>
      </c>
      <c r="I730" s="849">
        <v>0.54714287178856991</v>
      </c>
      <c r="J730" s="849">
        <v>5200</v>
      </c>
      <c r="K730" s="850">
        <v>2840</v>
      </c>
    </row>
    <row r="731" spans="1:11" ht="14.4" customHeight="1" x14ac:dyDescent="0.3">
      <c r="A731" s="831" t="s">
        <v>585</v>
      </c>
      <c r="B731" s="832" t="s">
        <v>586</v>
      </c>
      <c r="C731" s="835" t="s">
        <v>610</v>
      </c>
      <c r="D731" s="863" t="s">
        <v>611</v>
      </c>
      <c r="E731" s="835" t="s">
        <v>3307</v>
      </c>
      <c r="F731" s="863" t="s">
        <v>3308</v>
      </c>
      <c r="G731" s="835" t="s">
        <v>4172</v>
      </c>
      <c r="H731" s="835" t="s">
        <v>4173</v>
      </c>
      <c r="I731" s="849">
        <v>53.240001678466797</v>
      </c>
      <c r="J731" s="849">
        <v>100</v>
      </c>
      <c r="K731" s="850">
        <v>5324</v>
      </c>
    </row>
    <row r="732" spans="1:11" ht="14.4" customHeight="1" x14ac:dyDescent="0.3">
      <c r="A732" s="831" t="s">
        <v>585</v>
      </c>
      <c r="B732" s="832" t="s">
        <v>586</v>
      </c>
      <c r="C732" s="835" t="s">
        <v>610</v>
      </c>
      <c r="D732" s="863" t="s">
        <v>611</v>
      </c>
      <c r="E732" s="835" t="s">
        <v>3321</v>
      </c>
      <c r="F732" s="863" t="s">
        <v>3322</v>
      </c>
      <c r="G732" s="835" t="s">
        <v>3323</v>
      </c>
      <c r="H732" s="835" t="s">
        <v>3324</v>
      </c>
      <c r="I732" s="849">
        <v>0.63249999284744263</v>
      </c>
      <c r="J732" s="849">
        <v>1800</v>
      </c>
      <c r="K732" s="850">
        <v>1137.5</v>
      </c>
    </row>
    <row r="733" spans="1:11" ht="14.4" customHeight="1" x14ac:dyDescent="0.3">
      <c r="A733" s="831" t="s">
        <v>585</v>
      </c>
      <c r="B733" s="832" t="s">
        <v>586</v>
      </c>
      <c r="C733" s="835" t="s">
        <v>610</v>
      </c>
      <c r="D733" s="863" t="s">
        <v>611</v>
      </c>
      <c r="E733" s="835" t="s">
        <v>3321</v>
      </c>
      <c r="F733" s="863" t="s">
        <v>3322</v>
      </c>
      <c r="G733" s="835" t="s">
        <v>3325</v>
      </c>
      <c r="H733" s="835" t="s">
        <v>3326</v>
      </c>
      <c r="I733" s="849">
        <v>0.62999999523162842</v>
      </c>
      <c r="J733" s="849">
        <v>4800</v>
      </c>
      <c r="K733" s="850">
        <v>3015.8599853515625</v>
      </c>
    </row>
    <row r="734" spans="1:11" ht="14.4" customHeight="1" x14ac:dyDescent="0.3">
      <c r="A734" s="831" t="s">
        <v>585</v>
      </c>
      <c r="B734" s="832" t="s">
        <v>586</v>
      </c>
      <c r="C734" s="835" t="s">
        <v>610</v>
      </c>
      <c r="D734" s="863" t="s">
        <v>611</v>
      </c>
      <c r="E734" s="835" t="s">
        <v>3321</v>
      </c>
      <c r="F734" s="863" t="s">
        <v>3322</v>
      </c>
      <c r="G734" s="835" t="s">
        <v>3327</v>
      </c>
      <c r="H734" s="835" t="s">
        <v>3328</v>
      </c>
      <c r="I734" s="849">
        <v>0.62999999523162842</v>
      </c>
      <c r="J734" s="849">
        <v>2800</v>
      </c>
      <c r="K734" s="850">
        <v>1764</v>
      </c>
    </row>
    <row r="735" spans="1:11" ht="14.4" customHeight="1" x14ac:dyDescent="0.3">
      <c r="A735" s="831" t="s">
        <v>585</v>
      </c>
      <c r="B735" s="832" t="s">
        <v>586</v>
      </c>
      <c r="C735" s="835" t="s">
        <v>610</v>
      </c>
      <c r="D735" s="863" t="s">
        <v>611</v>
      </c>
      <c r="E735" s="835" t="s">
        <v>3321</v>
      </c>
      <c r="F735" s="863" t="s">
        <v>3322</v>
      </c>
      <c r="G735" s="835" t="s">
        <v>4174</v>
      </c>
      <c r="H735" s="835" t="s">
        <v>4175</v>
      </c>
      <c r="I735" s="849">
        <v>12.579999923706055</v>
      </c>
      <c r="J735" s="849">
        <v>150</v>
      </c>
      <c r="K735" s="850">
        <v>1887</v>
      </c>
    </row>
    <row r="736" spans="1:11" ht="14.4" customHeight="1" x14ac:dyDescent="0.3">
      <c r="A736" s="831" t="s">
        <v>585</v>
      </c>
      <c r="B736" s="832" t="s">
        <v>586</v>
      </c>
      <c r="C736" s="835" t="s">
        <v>610</v>
      </c>
      <c r="D736" s="863" t="s">
        <v>611</v>
      </c>
      <c r="E736" s="835" t="s">
        <v>3321</v>
      </c>
      <c r="F736" s="863" t="s">
        <v>3322</v>
      </c>
      <c r="G736" s="835" t="s">
        <v>4176</v>
      </c>
      <c r="H736" s="835" t="s">
        <v>4177</v>
      </c>
      <c r="I736" s="849">
        <v>12.582499980926514</v>
      </c>
      <c r="J736" s="849">
        <v>200</v>
      </c>
      <c r="K736" s="850">
        <v>2516.5</v>
      </c>
    </row>
    <row r="737" spans="1:11" ht="14.4" customHeight="1" x14ac:dyDescent="0.3">
      <c r="A737" s="831" t="s">
        <v>585</v>
      </c>
      <c r="B737" s="832" t="s">
        <v>586</v>
      </c>
      <c r="C737" s="835" t="s">
        <v>610</v>
      </c>
      <c r="D737" s="863" t="s">
        <v>611</v>
      </c>
      <c r="E737" s="835" t="s">
        <v>3321</v>
      </c>
      <c r="F737" s="863" t="s">
        <v>3322</v>
      </c>
      <c r="G737" s="835" t="s">
        <v>3640</v>
      </c>
      <c r="H737" s="835" t="s">
        <v>3641</v>
      </c>
      <c r="I737" s="849">
        <v>12.582499980926514</v>
      </c>
      <c r="J737" s="849">
        <v>200</v>
      </c>
      <c r="K737" s="850">
        <v>2516.5</v>
      </c>
    </row>
    <row r="738" spans="1:11" ht="14.4" customHeight="1" x14ac:dyDescent="0.3">
      <c r="A738" s="831" t="s">
        <v>585</v>
      </c>
      <c r="B738" s="832" t="s">
        <v>586</v>
      </c>
      <c r="C738" s="835" t="s">
        <v>610</v>
      </c>
      <c r="D738" s="863" t="s">
        <v>611</v>
      </c>
      <c r="E738" s="835" t="s">
        <v>3321</v>
      </c>
      <c r="F738" s="863" t="s">
        <v>3322</v>
      </c>
      <c r="G738" s="835" t="s">
        <v>3642</v>
      </c>
      <c r="H738" s="835" t="s">
        <v>3643</v>
      </c>
      <c r="I738" s="849">
        <v>12.582499980926514</v>
      </c>
      <c r="J738" s="849">
        <v>400</v>
      </c>
      <c r="K738" s="850">
        <v>5033</v>
      </c>
    </row>
    <row r="739" spans="1:11" ht="14.4" customHeight="1" x14ac:dyDescent="0.3">
      <c r="A739" s="831" t="s">
        <v>585</v>
      </c>
      <c r="B739" s="832" t="s">
        <v>586</v>
      </c>
      <c r="C739" s="835" t="s">
        <v>610</v>
      </c>
      <c r="D739" s="863" t="s">
        <v>611</v>
      </c>
      <c r="E739" s="835" t="s">
        <v>3321</v>
      </c>
      <c r="F739" s="863" t="s">
        <v>3322</v>
      </c>
      <c r="G739" s="835" t="s">
        <v>4178</v>
      </c>
      <c r="H739" s="835" t="s">
        <v>4179</v>
      </c>
      <c r="I739" s="849">
        <v>12.579999923706055</v>
      </c>
      <c r="J739" s="849">
        <v>250</v>
      </c>
      <c r="K739" s="850">
        <v>3145</v>
      </c>
    </row>
    <row r="740" spans="1:11" ht="14.4" customHeight="1" x14ac:dyDescent="0.3">
      <c r="A740" s="831" t="s">
        <v>585</v>
      </c>
      <c r="B740" s="832" t="s">
        <v>586</v>
      </c>
      <c r="C740" s="835" t="s">
        <v>610</v>
      </c>
      <c r="D740" s="863" t="s">
        <v>611</v>
      </c>
      <c r="E740" s="835" t="s">
        <v>3321</v>
      </c>
      <c r="F740" s="863" t="s">
        <v>3322</v>
      </c>
      <c r="G740" s="835" t="s">
        <v>4180</v>
      </c>
      <c r="H740" s="835" t="s">
        <v>4181</v>
      </c>
      <c r="I740" s="849">
        <v>16.213332494099934</v>
      </c>
      <c r="J740" s="849">
        <v>150</v>
      </c>
      <c r="K740" s="850">
        <v>2432.1000366210938</v>
      </c>
    </row>
    <row r="741" spans="1:11" ht="14.4" customHeight="1" x14ac:dyDescent="0.3">
      <c r="A741" s="831" t="s">
        <v>585</v>
      </c>
      <c r="B741" s="832" t="s">
        <v>586</v>
      </c>
      <c r="C741" s="835" t="s">
        <v>610</v>
      </c>
      <c r="D741" s="863" t="s">
        <v>611</v>
      </c>
      <c r="E741" s="835" t="s">
        <v>3321</v>
      </c>
      <c r="F741" s="863" t="s">
        <v>3322</v>
      </c>
      <c r="G741" s="835" t="s">
        <v>4182</v>
      </c>
      <c r="H741" s="835" t="s">
        <v>4183</v>
      </c>
      <c r="I741" s="849">
        <v>16.209999084472656</v>
      </c>
      <c r="J741" s="849">
        <v>50</v>
      </c>
      <c r="K741" s="850">
        <v>810.5</v>
      </c>
    </row>
    <row r="742" spans="1:11" ht="14.4" customHeight="1" x14ac:dyDescent="0.3">
      <c r="A742" s="831" t="s">
        <v>585</v>
      </c>
      <c r="B742" s="832" t="s">
        <v>586</v>
      </c>
      <c r="C742" s="835" t="s">
        <v>610</v>
      </c>
      <c r="D742" s="863" t="s">
        <v>611</v>
      </c>
      <c r="E742" s="835" t="s">
        <v>3321</v>
      </c>
      <c r="F742" s="863" t="s">
        <v>3322</v>
      </c>
      <c r="G742" s="835" t="s">
        <v>4184</v>
      </c>
      <c r="H742" s="835" t="s">
        <v>4185</v>
      </c>
      <c r="I742" s="849">
        <v>16.213999176025389</v>
      </c>
      <c r="J742" s="849">
        <v>550</v>
      </c>
      <c r="K742" s="850">
        <v>8918.2000732421875</v>
      </c>
    </row>
    <row r="743" spans="1:11" ht="14.4" customHeight="1" x14ac:dyDescent="0.3">
      <c r="A743" s="831" t="s">
        <v>585</v>
      </c>
      <c r="B743" s="832" t="s">
        <v>586</v>
      </c>
      <c r="C743" s="835" t="s">
        <v>610</v>
      </c>
      <c r="D743" s="863" t="s">
        <v>611</v>
      </c>
      <c r="E743" s="835" t="s">
        <v>3321</v>
      </c>
      <c r="F743" s="863" t="s">
        <v>3322</v>
      </c>
      <c r="G743" s="835" t="s">
        <v>4186</v>
      </c>
      <c r="H743" s="835" t="s">
        <v>4187</v>
      </c>
      <c r="I743" s="849">
        <v>16.213332494099934</v>
      </c>
      <c r="J743" s="849">
        <v>150</v>
      </c>
      <c r="K743" s="850">
        <v>2432.1000366210938</v>
      </c>
    </row>
    <row r="744" spans="1:11" ht="14.4" customHeight="1" x14ac:dyDescent="0.3">
      <c r="A744" s="831" t="s">
        <v>585</v>
      </c>
      <c r="B744" s="832" t="s">
        <v>586</v>
      </c>
      <c r="C744" s="835" t="s">
        <v>610</v>
      </c>
      <c r="D744" s="863" t="s">
        <v>611</v>
      </c>
      <c r="E744" s="835" t="s">
        <v>3321</v>
      </c>
      <c r="F744" s="863" t="s">
        <v>3322</v>
      </c>
      <c r="G744" s="835" t="s">
        <v>4180</v>
      </c>
      <c r="H744" s="835" t="s">
        <v>4188</v>
      </c>
      <c r="I744" s="849">
        <v>16.209999084472656</v>
      </c>
      <c r="J744" s="849">
        <v>50</v>
      </c>
      <c r="K744" s="850">
        <v>810.70001220703125</v>
      </c>
    </row>
    <row r="745" spans="1:11" ht="14.4" customHeight="1" x14ac:dyDescent="0.3">
      <c r="A745" s="831" t="s">
        <v>585</v>
      </c>
      <c r="B745" s="832" t="s">
        <v>586</v>
      </c>
      <c r="C745" s="835" t="s">
        <v>610</v>
      </c>
      <c r="D745" s="863" t="s">
        <v>611</v>
      </c>
      <c r="E745" s="835" t="s">
        <v>3321</v>
      </c>
      <c r="F745" s="863" t="s">
        <v>3322</v>
      </c>
      <c r="G745" s="835" t="s">
        <v>4182</v>
      </c>
      <c r="H745" s="835" t="s">
        <v>4189</v>
      </c>
      <c r="I745" s="849">
        <v>16.219999313354492</v>
      </c>
      <c r="J745" s="849">
        <v>50</v>
      </c>
      <c r="K745" s="850">
        <v>810.9000244140625</v>
      </c>
    </row>
    <row r="746" spans="1:11" ht="14.4" customHeight="1" x14ac:dyDescent="0.3">
      <c r="A746" s="831" t="s">
        <v>585</v>
      </c>
      <c r="B746" s="832" t="s">
        <v>586</v>
      </c>
      <c r="C746" s="835" t="s">
        <v>610</v>
      </c>
      <c r="D746" s="863" t="s">
        <v>611</v>
      </c>
      <c r="E746" s="835" t="s">
        <v>3321</v>
      </c>
      <c r="F746" s="863" t="s">
        <v>3322</v>
      </c>
      <c r="G746" s="835" t="s">
        <v>4174</v>
      </c>
      <c r="H746" s="835" t="s">
        <v>4190</v>
      </c>
      <c r="I746" s="849">
        <v>12.590000152587891</v>
      </c>
      <c r="J746" s="849">
        <v>50</v>
      </c>
      <c r="K746" s="850">
        <v>629.5</v>
      </c>
    </row>
    <row r="747" spans="1:11" ht="14.4" customHeight="1" x14ac:dyDescent="0.3">
      <c r="A747" s="831" t="s">
        <v>585</v>
      </c>
      <c r="B747" s="832" t="s">
        <v>586</v>
      </c>
      <c r="C747" s="835" t="s">
        <v>610</v>
      </c>
      <c r="D747" s="863" t="s">
        <v>611</v>
      </c>
      <c r="E747" s="835" t="s">
        <v>3321</v>
      </c>
      <c r="F747" s="863" t="s">
        <v>3322</v>
      </c>
      <c r="G747" s="835" t="s">
        <v>4176</v>
      </c>
      <c r="H747" s="835" t="s">
        <v>4191</v>
      </c>
      <c r="I747" s="849">
        <v>12.579999923706055</v>
      </c>
      <c r="J747" s="849">
        <v>50</v>
      </c>
      <c r="K747" s="850">
        <v>629</v>
      </c>
    </row>
    <row r="748" spans="1:11" ht="14.4" customHeight="1" x14ac:dyDescent="0.3">
      <c r="A748" s="831" t="s">
        <v>585</v>
      </c>
      <c r="B748" s="832" t="s">
        <v>586</v>
      </c>
      <c r="C748" s="835" t="s">
        <v>610</v>
      </c>
      <c r="D748" s="863" t="s">
        <v>611</v>
      </c>
      <c r="E748" s="835" t="s">
        <v>3321</v>
      </c>
      <c r="F748" s="863" t="s">
        <v>3322</v>
      </c>
      <c r="G748" s="835" t="s">
        <v>3640</v>
      </c>
      <c r="H748" s="835" t="s">
        <v>4192</v>
      </c>
      <c r="I748" s="849">
        <v>12.590000152587891</v>
      </c>
      <c r="J748" s="849">
        <v>50</v>
      </c>
      <c r="K748" s="850">
        <v>629.5</v>
      </c>
    </row>
    <row r="749" spans="1:11" ht="14.4" customHeight="1" x14ac:dyDescent="0.3">
      <c r="A749" s="831" t="s">
        <v>585</v>
      </c>
      <c r="B749" s="832" t="s">
        <v>586</v>
      </c>
      <c r="C749" s="835" t="s">
        <v>610</v>
      </c>
      <c r="D749" s="863" t="s">
        <v>611</v>
      </c>
      <c r="E749" s="835" t="s">
        <v>3321</v>
      </c>
      <c r="F749" s="863" t="s">
        <v>3322</v>
      </c>
      <c r="G749" s="835" t="s">
        <v>4178</v>
      </c>
      <c r="H749" s="835" t="s">
        <v>4193</v>
      </c>
      <c r="I749" s="849">
        <v>12.579999923706055</v>
      </c>
      <c r="J749" s="849">
        <v>50</v>
      </c>
      <c r="K749" s="850">
        <v>629</v>
      </c>
    </row>
    <row r="750" spans="1:11" ht="14.4" customHeight="1" x14ac:dyDescent="0.3">
      <c r="A750" s="831" t="s">
        <v>585</v>
      </c>
      <c r="B750" s="832" t="s">
        <v>586</v>
      </c>
      <c r="C750" s="835" t="s">
        <v>610</v>
      </c>
      <c r="D750" s="863" t="s">
        <v>611</v>
      </c>
      <c r="E750" s="835" t="s">
        <v>3321</v>
      </c>
      <c r="F750" s="863" t="s">
        <v>3322</v>
      </c>
      <c r="G750" s="835" t="s">
        <v>3642</v>
      </c>
      <c r="H750" s="835" t="s">
        <v>4194</v>
      </c>
      <c r="I750" s="849">
        <v>12.579999923706055</v>
      </c>
      <c r="J750" s="849">
        <v>100</v>
      </c>
      <c r="K750" s="850">
        <v>1258</v>
      </c>
    </row>
    <row r="751" spans="1:11" ht="14.4" customHeight="1" x14ac:dyDescent="0.3">
      <c r="A751" s="831" t="s">
        <v>585</v>
      </c>
      <c r="B751" s="832" t="s">
        <v>586</v>
      </c>
      <c r="C751" s="835" t="s">
        <v>610</v>
      </c>
      <c r="D751" s="863" t="s">
        <v>611</v>
      </c>
      <c r="E751" s="835" t="s">
        <v>3321</v>
      </c>
      <c r="F751" s="863" t="s">
        <v>3322</v>
      </c>
      <c r="G751" s="835" t="s">
        <v>3323</v>
      </c>
      <c r="H751" s="835" t="s">
        <v>3333</v>
      </c>
      <c r="I751" s="849">
        <v>0.62999999523162842</v>
      </c>
      <c r="J751" s="849">
        <v>600</v>
      </c>
      <c r="K751" s="850">
        <v>378</v>
      </c>
    </row>
    <row r="752" spans="1:11" ht="14.4" customHeight="1" x14ac:dyDescent="0.3">
      <c r="A752" s="831" t="s">
        <v>585</v>
      </c>
      <c r="B752" s="832" t="s">
        <v>586</v>
      </c>
      <c r="C752" s="835" t="s">
        <v>610</v>
      </c>
      <c r="D752" s="863" t="s">
        <v>611</v>
      </c>
      <c r="E752" s="835" t="s">
        <v>3321</v>
      </c>
      <c r="F752" s="863" t="s">
        <v>3322</v>
      </c>
      <c r="G752" s="835" t="s">
        <v>3327</v>
      </c>
      <c r="H752" s="835" t="s">
        <v>3334</v>
      </c>
      <c r="I752" s="849">
        <v>0.62000000476837158</v>
      </c>
      <c r="J752" s="849">
        <v>800</v>
      </c>
      <c r="K752" s="850">
        <v>496</v>
      </c>
    </row>
    <row r="753" spans="1:11" ht="14.4" customHeight="1" x14ac:dyDescent="0.3">
      <c r="A753" s="831" t="s">
        <v>585</v>
      </c>
      <c r="B753" s="832" t="s">
        <v>586</v>
      </c>
      <c r="C753" s="835" t="s">
        <v>610</v>
      </c>
      <c r="D753" s="863" t="s">
        <v>611</v>
      </c>
      <c r="E753" s="835" t="s">
        <v>3321</v>
      </c>
      <c r="F753" s="863" t="s">
        <v>3322</v>
      </c>
      <c r="G753" s="835" t="s">
        <v>3325</v>
      </c>
      <c r="H753" s="835" t="s">
        <v>3335</v>
      </c>
      <c r="I753" s="849">
        <v>0.62999999523162842</v>
      </c>
      <c r="J753" s="849">
        <v>1200</v>
      </c>
      <c r="K753" s="850">
        <v>756</v>
      </c>
    </row>
    <row r="754" spans="1:11" ht="14.4" customHeight="1" x14ac:dyDescent="0.3">
      <c r="A754" s="831" t="s">
        <v>585</v>
      </c>
      <c r="B754" s="832" t="s">
        <v>586</v>
      </c>
      <c r="C754" s="835" t="s">
        <v>610</v>
      </c>
      <c r="D754" s="863" t="s">
        <v>611</v>
      </c>
      <c r="E754" s="835" t="s">
        <v>3644</v>
      </c>
      <c r="F754" s="863" t="s">
        <v>3645</v>
      </c>
      <c r="G754" s="835" t="s">
        <v>4195</v>
      </c>
      <c r="H754" s="835" t="s">
        <v>4196</v>
      </c>
      <c r="I754" s="849">
        <v>298.8699951171875</v>
      </c>
      <c r="J754" s="849">
        <v>2</v>
      </c>
      <c r="K754" s="850">
        <v>597.739990234375</v>
      </c>
    </row>
    <row r="755" spans="1:11" ht="14.4" customHeight="1" x14ac:dyDescent="0.3">
      <c r="A755" s="831" t="s">
        <v>585</v>
      </c>
      <c r="B755" s="832" t="s">
        <v>586</v>
      </c>
      <c r="C755" s="835" t="s">
        <v>610</v>
      </c>
      <c r="D755" s="863" t="s">
        <v>611</v>
      </c>
      <c r="E755" s="835" t="s">
        <v>3644</v>
      </c>
      <c r="F755" s="863" t="s">
        <v>3645</v>
      </c>
      <c r="G755" s="835" t="s">
        <v>4197</v>
      </c>
      <c r="H755" s="835" t="s">
        <v>4198</v>
      </c>
      <c r="I755" s="849">
        <v>499.73001098632813</v>
      </c>
      <c r="J755" s="849">
        <v>1</v>
      </c>
      <c r="K755" s="850">
        <v>499.73001098632813</v>
      </c>
    </row>
    <row r="756" spans="1:11" ht="14.4" customHeight="1" x14ac:dyDescent="0.3">
      <c r="A756" s="831" t="s">
        <v>585</v>
      </c>
      <c r="B756" s="832" t="s">
        <v>586</v>
      </c>
      <c r="C756" s="835" t="s">
        <v>610</v>
      </c>
      <c r="D756" s="863" t="s">
        <v>611</v>
      </c>
      <c r="E756" s="835" t="s">
        <v>3644</v>
      </c>
      <c r="F756" s="863" t="s">
        <v>3645</v>
      </c>
      <c r="G756" s="835" t="s">
        <v>4199</v>
      </c>
      <c r="H756" s="835" t="s">
        <v>4200</v>
      </c>
      <c r="I756" s="849">
        <v>39930</v>
      </c>
      <c r="J756" s="849">
        <v>1</v>
      </c>
      <c r="K756" s="850">
        <v>39930</v>
      </c>
    </row>
    <row r="757" spans="1:11" ht="14.4" customHeight="1" x14ac:dyDescent="0.3">
      <c r="A757" s="831" t="s">
        <v>585</v>
      </c>
      <c r="B757" s="832" t="s">
        <v>586</v>
      </c>
      <c r="C757" s="835" t="s">
        <v>610</v>
      </c>
      <c r="D757" s="863" t="s">
        <v>611</v>
      </c>
      <c r="E757" s="835" t="s">
        <v>3644</v>
      </c>
      <c r="F757" s="863" t="s">
        <v>3645</v>
      </c>
      <c r="G757" s="835" t="s">
        <v>4201</v>
      </c>
      <c r="H757" s="835" t="s">
        <v>4202</v>
      </c>
      <c r="I757" s="849">
        <v>319.91000366210938</v>
      </c>
      <c r="J757" s="849">
        <v>40</v>
      </c>
      <c r="K757" s="850">
        <v>12796.48046875</v>
      </c>
    </row>
    <row r="758" spans="1:11" ht="14.4" customHeight="1" x14ac:dyDescent="0.3">
      <c r="A758" s="831" t="s">
        <v>585</v>
      </c>
      <c r="B758" s="832" t="s">
        <v>586</v>
      </c>
      <c r="C758" s="835" t="s">
        <v>610</v>
      </c>
      <c r="D758" s="863" t="s">
        <v>611</v>
      </c>
      <c r="E758" s="835" t="s">
        <v>3644</v>
      </c>
      <c r="F758" s="863" t="s">
        <v>3645</v>
      </c>
      <c r="G758" s="835" t="s">
        <v>4203</v>
      </c>
      <c r="H758" s="835" t="s">
        <v>4204</v>
      </c>
      <c r="I758" s="849">
        <v>25300</v>
      </c>
      <c r="J758" s="849">
        <v>2</v>
      </c>
      <c r="K758" s="850">
        <v>50600</v>
      </c>
    </row>
    <row r="759" spans="1:11" ht="14.4" customHeight="1" x14ac:dyDescent="0.3">
      <c r="A759" s="831" t="s">
        <v>585</v>
      </c>
      <c r="B759" s="832" t="s">
        <v>586</v>
      </c>
      <c r="C759" s="835" t="s">
        <v>610</v>
      </c>
      <c r="D759" s="863" t="s">
        <v>611</v>
      </c>
      <c r="E759" s="835" t="s">
        <v>3644</v>
      </c>
      <c r="F759" s="863" t="s">
        <v>3645</v>
      </c>
      <c r="G759" s="835" t="s">
        <v>4205</v>
      </c>
      <c r="H759" s="835" t="s">
        <v>4206</v>
      </c>
      <c r="I759" s="849">
        <v>1285.02001953125</v>
      </c>
      <c r="J759" s="849">
        <v>65</v>
      </c>
      <c r="K759" s="850">
        <v>83526.30126953125</v>
      </c>
    </row>
    <row r="760" spans="1:11" ht="14.4" customHeight="1" x14ac:dyDescent="0.3">
      <c r="A760" s="831" t="s">
        <v>585</v>
      </c>
      <c r="B760" s="832" t="s">
        <v>586</v>
      </c>
      <c r="C760" s="835" t="s">
        <v>610</v>
      </c>
      <c r="D760" s="863" t="s">
        <v>611</v>
      </c>
      <c r="E760" s="835" t="s">
        <v>3644</v>
      </c>
      <c r="F760" s="863" t="s">
        <v>3645</v>
      </c>
      <c r="G760" s="835" t="s">
        <v>4207</v>
      </c>
      <c r="H760" s="835" t="s">
        <v>4208</v>
      </c>
      <c r="I760" s="849">
        <v>928.20001220703125</v>
      </c>
      <c r="J760" s="849">
        <v>20</v>
      </c>
      <c r="K760" s="850">
        <v>18564.060546875</v>
      </c>
    </row>
    <row r="761" spans="1:11" ht="14.4" customHeight="1" x14ac:dyDescent="0.3">
      <c r="A761" s="831" t="s">
        <v>585</v>
      </c>
      <c r="B761" s="832" t="s">
        <v>586</v>
      </c>
      <c r="C761" s="835" t="s">
        <v>610</v>
      </c>
      <c r="D761" s="863" t="s">
        <v>611</v>
      </c>
      <c r="E761" s="835" t="s">
        <v>3644</v>
      </c>
      <c r="F761" s="863" t="s">
        <v>3645</v>
      </c>
      <c r="G761" s="835" t="s">
        <v>4207</v>
      </c>
      <c r="H761" s="835" t="s">
        <v>4209</v>
      </c>
      <c r="I761" s="849">
        <v>928.20001220703125</v>
      </c>
      <c r="J761" s="849">
        <v>10</v>
      </c>
      <c r="K761" s="850">
        <v>9282.0302734375</v>
      </c>
    </row>
    <row r="762" spans="1:11" ht="14.4" customHeight="1" x14ac:dyDescent="0.3">
      <c r="A762" s="831" t="s">
        <v>585</v>
      </c>
      <c r="B762" s="832" t="s">
        <v>586</v>
      </c>
      <c r="C762" s="835" t="s">
        <v>610</v>
      </c>
      <c r="D762" s="863" t="s">
        <v>611</v>
      </c>
      <c r="E762" s="835" t="s">
        <v>3644</v>
      </c>
      <c r="F762" s="863" t="s">
        <v>3645</v>
      </c>
      <c r="G762" s="835" t="s">
        <v>4210</v>
      </c>
      <c r="H762" s="835" t="s">
        <v>4211</v>
      </c>
      <c r="I762" s="849">
        <v>414.54998779296875</v>
      </c>
      <c r="J762" s="849">
        <v>20</v>
      </c>
      <c r="K762" s="850">
        <v>8290.919921875</v>
      </c>
    </row>
    <row r="763" spans="1:11" ht="14.4" customHeight="1" x14ac:dyDescent="0.3">
      <c r="A763" s="831" t="s">
        <v>585</v>
      </c>
      <c r="B763" s="832" t="s">
        <v>586</v>
      </c>
      <c r="C763" s="835" t="s">
        <v>610</v>
      </c>
      <c r="D763" s="863" t="s">
        <v>611</v>
      </c>
      <c r="E763" s="835" t="s">
        <v>3644</v>
      </c>
      <c r="F763" s="863" t="s">
        <v>3645</v>
      </c>
      <c r="G763" s="835" t="s">
        <v>4212</v>
      </c>
      <c r="H763" s="835" t="s">
        <v>4213</v>
      </c>
      <c r="I763" s="849">
        <v>1188</v>
      </c>
      <c r="J763" s="849">
        <v>125</v>
      </c>
      <c r="K763" s="850">
        <v>148500.2890625</v>
      </c>
    </row>
    <row r="764" spans="1:11" ht="14.4" customHeight="1" x14ac:dyDescent="0.3">
      <c r="A764" s="831" t="s">
        <v>585</v>
      </c>
      <c r="B764" s="832" t="s">
        <v>586</v>
      </c>
      <c r="C764" s="835" t="s">
        <v>610</v>
      </c>
      <c r="D764" s="863" t="s">
        <v>611</v>
      </c>
      <c r="E764" s="835" t="s">
        <v>3644</v>
      </c>
      <c r="F764" s="863" t="s">
        <v>3645</v>
      </c>
      <c r="G764" s="835" t="s">
        <v>4214</v>
      </c>
      <c r="H764" s="835" t="s">
        <v>4215</v>
      </c>
      <c r="I764" s="849">
        <v>106.48000335693359</v>
      </c>
      <c r="J764" s="849">
        <v>25</v>
      </c>
      <c r="K764" s="850">
        <v>2662</v>
      </c>
    </row>
    <row r="765" spans="1:11" ht="14.4" customHeight="1" x14ac:dyDescent="0.3">
      <c r="A765" s="831" t="s">
        <v>585</v>
      </c>
      <c r="B765" s="832" t="s">
        <v>586</v>
      </c>
      <c r="C765" s="835" t="s">
        <v>610</v>
      </c>
      <c r="D765" s="863" t="s">
        <v>611</v>
      </c>
      <c r="E765" s="835" t="s">
        <v>3644</v>
      </c>
      <c r="F765" s="863" t="s">
        <v>3645</v>
      </c>
      <c r="G765" s="835" t="s">
        <v>4216</v>
      </c>
      <c r="H765" s="835" t="s">
        <v>4217</v>
      </c>
      <c r="I765" s="849">
        <v>39697.91015625</v>
      </c>
      <c r="J765" s="849">
        <v>7</v>
      </c>
      <c r="K765" s="850">
        <v>277885.37109375</v>
      </c>
    </row>
    <row r="766" spans="1:11" ht="14.4" customHeight="1" x14ac:dyDescent="0.3">
      <c r="A766" s="831" t="s">
        <v>585</v>
      </c>
      <c r="B766" s="832" t="s">
        <v>586</v>
      </c>
      <c r="C766" s="835" t="s">
        <v>610</v>
      </c>
      <c r="D766" s="863" t="s">
        <v>611</v>
      </c>
      <c r="E766" s="835" t="s">
        <v>3644</v>
      </c>
      <c r="F766" s="863" t="s">
        <v>3645</v>
      </c>
      <c r="G766" s="835" t="s">
        <v>4218</v>
      </c>
      <c r="H766" s="835" t="s">
        <v>4219</v>
      </c>
      <c r="I766" s="849">
        <v>18952.9609375</v>
      </c>
      <c r="J766" s="849">
        <v>1</v>
      </c>
      <c r="K766" s="850">
        <v>18952.9609375</v>
      </c>
    </row>
    <row r="767" spans="1:11" ht="14.4" customHeight="1" x14ac:dyDescent="0.3">
      <c r="A767" s="831" t="s">
        <v>585</v>
      </c>
      <c r="B767" s="832" t="s">
        <v>586</v>
      </c>
      <c r="C767" s="835" t="s">
        <v>610</v>
      </c>
      <c r="D767" s="863" t="s">
        <v>611</v>
      </c>
      <c r="E767" s="835" t="s">
        <v>3644</v>
      </c>
      <c r="F767" s="863" t="s">
        <v>3645</v>
      </c>
      <c r="G767" s="835" t="s">
        <v>4218</v>
      </c>
      <c r="H767" s="835" t="s">
        <v>4220</v>
      </c>
      <c r="I767" s="849">
        <v>7107.301513671875</v>
      </c>
      <c r="J767" s="849">
        <v>4</v>
      </c>
      <c r="K767" s="850">
        <v>75811.822889864445</v>
      </c>
    </row>
    <row r="768" spans="1:11" ht="14.4" customHeight="1" x14ac:dyDescent="0.3">
      <c r="A768" s="831" t="s">
        <v>585</v>
      </c>
      <c r="B768" s="832" t="s">
        <v>586</v>
      </c>
      <c r="C768" s="835" t="s">
        <v>610</v>
      </c>
      <c r="D768" s="863" t="s">
        <v>611</v>
      </c>
      <c r="E768" s="835" t="s">
        <v>3644</v>
      </c>
      <c r="F768" s="863" t="s">
        <v>3645</v>
      </c>
      <c r="G768" s="835" t="s">
        <v>4221</v>
      </c>
      <c r="H768" s="835" t="s">
        <v>4222</v>
      </c>
      <c r="I768" s="849">
        <v>1169.300048828125</v>
      </c>
      <c r="J768" s="849">
        <v>20</v>
      </c>
      <c r="K768" s="850">
        <v>23385.919921875</v>
      </c>
    </row>
    <row r="769" spans="1:11" ht="14.4" customHeight="1" x14ac:dyDescent="0.3">
      <c r="A769" s="831" t="s">
        <v>585</v>
      </c>
      <c r="B769" s="832" t="s">
        <v>586</v>
      </c>
      <c r="C769" s="835" t="s">
        <v>610</v>
      </c>
      <c r="D769" s="863" t="s">
        <v>611</v>
      </c>
      <c r="E769" s="835" t="s">
        <v>3644</v>
      </c>
      <c r="F769" s="863" t="s">
        <v>3645</v>
      </c>
      <c r="G769" s="835" t="s">
        <v>4223</v>
      </c>
      <c r="H769" s="835" t="s">
        <v>4224</v>
      </c>
      <c r="I769" s="849">
        <v>1169.300048828125</v>
      </c>
      <c r="J769" s="849">
        <v>55</v>
      </c>
      <c r="K769" s="850">
        <v>64311.27978515625</v>
      </c>
    </row>
    <row r="770" spans="1:11" ht="14.4" customHeight="1" x14ac:dyDescent="0.3">
      <c r="A770" s="831" t="s">
        <v>585</v>
      </c>
      <c r="B770" s="832" t="s">
        <v>586</v>
      </c>
      <c r="C770" s="835" t="s">
        <v>610</v>
      </c>
      <c r="D770" s="863" t="s">
        <v>611</v>
      </c>
      <c r="E770" s="835" t="s">
        <v>3644</v>
      </c>
      <c r="F770" s="863" t="s">
        <v>3645</v>
      </c>
      <c r="G770" s="835" t="s">
        <v>4225</v>
      </c>
      <c r="H770" s="835" t="s">
        <v>4226</v>
      </c>
      <c r="I770" s="849">
        <v>4600</v>
      </c>
      <c r="J770" s="849">
        <v>20</v>
      </c>
      <c r="K770" s="850">
        <v>92000</v>
      </c>
    </row>
    <row r="771" spans="1:11" ht="14.4" customHeight="1" x14ac:dyDescent="0.3">
      <c r="A771" s="831" t="s">
        <v>585</v>
      </c>
      <c r="B771" s="832" t="s">
        <v>586</v>
      </c>
      <c r="C771" s="835" t="s">
        <v>610</v>
      </c>
      <c r="D771" s="863" t="s">
        <v>611</v>
      </c>
      <c r="E771" s="835" t="s">
        <v>3336</v>
      </c>
      <c r="F771" s="863" t="s">
        <v>3337</v>
      </c>
      <c r="G771" s="835" t="s">
        <v>4227</v>
      </c>
      <c r="H771" s="835" t="s">
        <v>4228</v>
      </c>
      <c r="I771" s="849">
        <v>829.09002685546875</v>
      </c>
      <c r="J771" s="849">
        <v>2</v>
      </c>
      <c r="K771" s="850">
        <v>1658.1800537109375</v>
      </c>
    </row>
    <row r="772" spans="1:11" ht="14.4" customHeight="1" x14ac:dyDescent="0.3">
      <c r="A772" s="831" t="s">
        <v>585</v>
      </c>
      <c r="B772" s="832" t="s">
        <v>586</v>
      </c>
      <c r="C772" s="835" t="s">
        <v>610</v>
      </c>
      <c r="D772" s="863" t="s">
        <v>611</v>
      </c>
      <c r="E772" s="835" t="s">
        <v>3336</v>
      </c>
      <c r="F772" s="863" t="s">
        <v>3337</v>
      </c>
      <c r="G772" s="835" t="s">
        <v>3656</v>
      </c>
      <c r="H772" s="835" t="s">
        <v>3657</v>
      </c>
      <c r="I772" s="849">
        <v>23.479999542236328</v>
      </c>
      <c r="J772" s="849">
        <v>30</v>
      </c>
      <c r="K772" s="850">
        <v>704.4000244140625</v>
      </c>
    </row>
    <row r="773" spans="1:11" ht="14.4" customHeight="1" x14ac:dyDescent="0.3">
      <c r="A773" s="831" t="s">
        <v>585</v>
      </c>
      <c r="B773" s="832" t="s">
        <v>586</v>
      </c>
      <c r="C773" s="835" t="s">
        <v>610</v>
      </c>
      <c r="D773" s="863" t="s">
        <v>611</v>
      </c>
      <c r="E773" s="835" t="s">
        <v>3336</v>
      </c>
      <c r="F773" s="863" t="s">
        <v>3337</v>
      </c>
      <c r="G773" s="835" t="s">
        <v>4229</v>
      </c>
      <c r="H773" s="835" t="s">
        <v>4230</v>
      </c>
      <c r="I773" s="849">
        <v>15.800000190734863</v>
      </c>
      <c r="J773" s="849">
        <v>75</v>
      </c>
      <c r="K773" s="850">
        <v>1185.0999755859375</v>
      </c>
    </row>
    <row r="774" spans="1:11" ht="14.4" customHeight="1" x14ac:dyDescent="0.3">
      <c r="A774" s="831" t="s">
        <v>585</v>
      </c>
      <c r="B774" s="832" t="s">
        <v>586</v>
      </c>
      <c r="C774" s="835" t="s">
        <v>610</v>
      </c>
      <c r="D774" s="863" t="s">
        <v>611</v>
      </c>
      <c r="E774" s="835" t="s">
        <v>3336</v>
      </c>
      <c r="F774" s="863" t="s">
        <v>3337</v>
      </c>
      <c r="G774" s="835" t="s">
        <v>4231</v>
      </c>
      <c r="H774" s="835" t="s">
        <v>4232</v>
      </c>
      <c r="I774" s="849">
        <v>11.130000114440918</v>
      </c>
      <c r="J774" s="849">
        <v>25</v>
      </c>
      <c r="K774" s="850">
        <v>278.29998779296875</v>
      </c>
    </row>
    <row r="775" spans="1:11" ht="14.4" customHeight="1" x14ac:dyDescent="0.3">
      <c r="A775" s="831" t="s">
        <v>585</v>
      </c>
      <c r="B775" s="832" t="s">
        <v>586</v>
      </c>
      <c r="C775" s="835" t="s">
        <v>610</v>
      </c>
      <c r="D775" s="863" t="s">
        <v>611</v>
      </c>
      <c r="E775" s="835" t="s">
        <v>3336</v>
      </c>
      <c r="F775" s="863" t="s">
        <v>3337</v>
      </c>
      <c r="G775" s="835" t="s">
        <v>3658</v>
      </c>
      <c r="H775" s="835" t="s">
        <v>3659</v>
      </c>
      <c r="I775" s="849">
        <v>14.603333473205566</v>
      </c>
      <c r="J775" s="849">
        <v>150</v>
      </c>
      <c r="K775" s="850">
        <v>2190.5</v>
      </c>
    </row>
    <row r="776" spans="1:11" ht="14.4" customHeight="1" x14ac:dyDescent="0.3">
      <c r="A776" s="831" t="s">
        <v>585</v>
      </c>
      <c r="B776" s="832" t="s">
        <v>586</v>
      </c>
      <c r="C776" s="835" t="s">
        <v>610</v>
      </c>
      <c r="D776" s="863" t="s">
        <v>611</v>
      </c>
      <c r="E776" s="835" t="s">
        <v>3336</v>
      </c>
      <c r="F776" s="863" t="s">
        <v>3337</v>
      </c>
      <c r="G776" s="835" t="s">
        <v>4233</v>
      </c>
      <c r="H776" s="835" t="s">
        <v>4234</v>
      </c>
      <c r="I776" s="849">
        <v>568.45001220703125</v>
      </c>
      <c r="J776" s="849">
        <v>10</v>
      </c>
      <c r="K776" s="850">
        <v>5684.4599609375</v>
      </c>
    </row>
    <row r="777" spans="1:11" ht="14.4" customHeight="1" x14ac:dyDescent="0.3">
      <c r="A777" s="831" t="s">
        <v>585</v>
      </c>
      <c r="B777" s="832" t="s">
        <v>586</v>
      </c>
      <c r="C777" s="835" t="s">
        <v>610</v>
      </c>
      <c r="D777" s="863" t="s">
        <v>611</v>
      </c>
      <c r="E777" s="835" t="s">
        <v>3336</v>
      </c>
      <c r="F777" s="863" t="s">
        <v>3337</v>
      </c>
      <c r="G777" s="835" t="s">
        <v>4235</v>
      </c>
      <c r="H777" s="835" t="s">
        <v>4236</v>
      </c>
      <c r="I777" s="849">
        <v>863.94000244140625</v>
      </c>
      <c r="J777" s="849">
        <v>2</v>
      </c>
      <c r="K777" s="850">
        <v>1727.8800048828125</v>
      </c>
    </row>
    <row r="778" spans="1:11" ht="14.4" customHeight="1" x14ac:dyDescent="0.3">
      <c r="A778" s="831" t="s">
        <v>585</v>
      </c>
      <c r="B778" s="832" t="s">
        <v>586</v>
      </c>
      <c r="C778" s="835" t="s">
        <v>610</v>
      </c>
      <c r="D778" s="863" t="s">
        <v>611</v>
      </c>
      <c r="E778" s="835" t="s">
        <v>3336</v>
      </c>
      <c r="F778" s="863" t="s">
        <v>3337</v>
      </c>
      <c r="G778" s="835" t="s">
        <v>4237</v>
      </c>
      <c r="H778" s="835" t="s">
        <v>4238</v>
      </c>
      <c r="I778" s="849">
        <v>863.94000244140625</v>
      </c>
      <c r="J778" s="849">
        <v>1</v>
      </c>
      <c r="K778" s="850">
        <v>863.94000244140625</v>
      </c>
    </row>
    <row r="779" spans="1:11" ht="14.4" customHeight="1" x14ac:dyDescent="0.3">
      <c r="A779" s="831" t="s">
        <v>585</v>
      </c>
      <c r="B779" s="832" t="s">
        <v>586</v>
      </c>
      <c r="C779" s="835" t="s">
        <v>610</v>
      </c>
      <c r="D779" s="863" t="s">
        <v>611</v>
      </c>
      <c r="E779" s="835" t="s">
        <v>3336</v>
      </c>
      <c r="F779" s="863" t="s">
        <v>3337</v>
      </c>
      <c r="G779" s="835" t="s">
        <v>4239</v>
      </c>
      <c r="H779" s="835" t="s">
        <v>4240</v>
      </c>
      <c r="I779" s="849">
        <v>209.3699951171875</v>
      </c>
      <c r="J779" s="849">
        <v>6</v>
      </c>
      <c r="K779" s="850">
        <v>1256.199951171875</v>
      </c>
    </row>
    <row r="780" spans="1:11" ht="14.4" customHeight="1" x14ac:dyDescent="0.3">
      <c r="A780" s="831" t="s">
        <v>585</v>
      </c>
      <c r="B780" s="832" t="s">
        <v>586</v>
      </c>
      <c r="C780" s="835" t="s">
        <v>610</v>
      </c>
      <c r="D780" s="863" t="s">
        <v>611</v>
      </c>
      <c r="E780" s="835" t="s">
        <v>3336</v>
      </c>
      <c r="F780" s="863" t="s">
        <v>3337</v>
      </c>
      <c r="G780" s="835" t="s">
        <v>4241</v>
      </c>
      <c r="H780" s="835" t="s">
        <v>4242</v>
      </c>
      <c r="I780" s="849">
        <v>209.3699951171875</v>
      </c>
      <c r="J780" s="849">
        <v>30</v>
      </c>
      <c r="K780" s="850">
        <v>6280.989990234375</v>
      </c>
    </row>
    <row r="781" spans="1:11" ht="14.4" customHeight="1" x14ac:dyDescent="0.3">
      <c r="A781" s="831" t="s">
        <v>585</v>
      </c>
      <c r="B781" s="832" t="s">
        <v>586</v>
      </c>
      <c r="C781" s="835" t="s">
        <v>610</v>
      </c>
      <c r="D781" s="863" t="s">
        <v>611</v>
      </c>
      <c r="E781" s="835" t="s">
        <v>3336</v>
      </c>
      <c r="F781" s="863" t="s">
        <v>3337</v>
      </c>
      <c r="G781" s="835" t="s">
        <v>4243</v>
      </c>
      <c r="H781" s="835" t="s">
        <v>4244</v>
      </c>
      <c r="I781" s="849">
        <v>209.3699951171875</v>
      </c>
      <c r="J781" s="849">
        <v>10</v>
      </c>
      <c r="K781" s="850">
        <v>2093.659912109375</v>
      </c>
    </row>
    <row r="782" spans="1:11" ht="14.4" customHeight="1" x14ac:dyDescent="0.3">
      <c r="A782" s="831" t="s">
        <v>585</v>
      </c>
      <c r="B782" s="832" t="s">
        <v>586</v>
      </c>
      <c r="C782" s="835" t="s">
        <v>610</v>
      </c>
      <c r="D782" s="863" t="s">
        <v>611</v>
      </c>
      <c r="E782" s="835" t="s">
        <v>3336</v>
      </c>
      <c r="F782" s="863" t="s">
        <v>3337</v>
      </c>
      <c r="G782" s="835" t="s">
        <v>4245</v>
      </c>
      <c r="H782" s="835" t="s">
        <v>4246</v>
      </c>
      <c r="I782" s="849">
        <v>149.99000549316406</v>
      </c>
      <c r="J782" s="849">
        <v>205</v>
      </c>
      <c r="K782" s="850">
        <v>30748.2705078125</v>
      </c>
    </row>
    <row r="783" spans="1:11" ht="14.4" customHeight="1" x14ac:dyDescent="0.3">
      <c r="A783" s="831" t="s">
        <v>585</v>
      </c>
      <c r="B783" s="832" t="s">
        <v>586</v>
      </c>
      <c r="C783" s="835" t="s">
        <v>610</v>
      </c>
      <c r="D783" s="863" t="s">
        <v>611</v>
      </c>
      <c r="E783" s="835" t="s">
        <v>3336</v>
      </c>
      <c r="F783" s="863" t="s">
        <v>3337</v>
      </c>
      <c r="G783" s="835" t="s">
        <v>3340</v>
      </c>
      <c r="H783" s="835" t="s">
        <v>3341</v>
      </c>
      <c r="I783" s="849">
        <v>239.57999267578126</v>
      </c>
      <c r="J783" s="849">
        <v>40</v>
      </c>
      <c r="K783" s="850">
        <v>10406.869995117188</v>
      </c>
    </row>
    <row r="784" spans="1:11" ht="14.4" customHeight="1" x14ac:dyDescent="0.3">
      <c r="A784" s="831" t="s">
        <v>585</v>
      </c>
      <c r="B784" s="832" t="s">
        <v>586</v>
      </c>
      <c r="C784" s="835" t="s">
        <v>610</v>
      </c>
      <c r="D784" s="863" t="s">
        <v>611</v>
      </c>
      <c r="E784" s="835" t="s">
        <v>3336</v>
      </c>
      <c r="F784" s="863" t="s">
        <v>3337</v>
      </c>
      <c r="G784" s="835" t="s">
        <v>3668</v>
      </c>
      <c r="H784" s="835" t="s">
        <v>3669</v>
      </c>
      <c r="I784" s="849">
        <v>487.02499999999998</v>
      </c>
      <c r="J784" s="849">
        <v>264</v>
      </c>
      <c r="K784" s="850">
        <v>239300.7705078125</v>
      </c>
    </row>
    <row r="785" spans="1:11" ht="14.4" customHeight="1" x14ac:dyDescent="0.3">
      <c r="A785" s="831" t="s">
        <v>585</v>
      </c>
      <c r="B785" s="832" t="s">
        <v>586</v>
      </c>
      <c r="C785" s="835" t="s">
        <v>610</v>
      </c>
      <c r="D785" s="863" t="s">
        <v>611</v>
      </c>
      <c r="E785" s="835" t="s">
        <v>4247</v>
      </c>
      <c r="F785" s="863" t="s">
        <v>4248</v>
      </c>
      <c r="G785" s="835" t="s">
        <v>4249</v>
      </c>
      <c r="H785" s="835" t="s">
        <v>4250</v>
      </c>
      <c r="I785" s="849">
        <v>1012.5</v>
      </c>
      <c r="J785" s="849">
        <v>5</v>
      </c>
      <c r="K785" s="850">
        <v>12251.25</v>
      </c>
    </row>
    <row r="786" spans="1:11" ht="14.4" customHeight="1" x14ac:dyDescent="0.3">
      <c r="A786" s="831" t="s">
        <v>585</v>
      </c>
      <c r="B786" s="832" t="s">
        <v>586</v>
      </c>
      <c r="C786" s="835" t="s">
        <v>610</v>
      </c>
      <c r="D786" s="863" t="s">
        <v>611</v>
      </c>
      <c r="E786" s="835" t="s">
        <v>4247</v>
      </c>
      <c r="F786" s="863" t="s">
        <v>4248</v>
      </c>
      <c r="G786" s="835" t="s">
        <v>4251</v>
      </c>
      <c r="H786" s="835" t="s">
        <v>4252</v>
      </c>
      <c r="I786" s="849">
        <v>12659.6298828125</v>
      </c>
      <c r="J786" s="849">
        <v>1</v>
      </c>
      <c r="K786" s="850">
        <v>12659.6298828125</v>
      </c>
    </row>
    <row r="787" spans="1:11" ht="14.4" customHeight="1" x14ac:dyDescent="0.3">
      <c r="A787" s="831" t="s">
        <v>585</v>
      </c>
      <c r="B787" s="832" t="s">
        <v>586</v>
      </c>
      <c r="C787" s="835" t="s">
        <v>610</v>
      </c>
      <c r="D787" s="863" t="s">
        <v>611</v>
      </c>
      <c r="E787" s="835" t="s">
        <v>4247</v>
      </c>
      <c r="F787" s="863" t="s">
        <v>4248</v>
      </c>
      <c r="G787" s="835" t="s">
        <v>4251</v>
      </c>
      <c r="H787" s="835" t="s">
        <v>4253</v>
      </c>
      <c r="I787" s="849">
        <v>12659.6298828125</v>
      </c>
      <c r="J787" s="849">
        <v>4</v>
      </c>
      <c r="K787" s="850">
        <v>50638.5087890625</v>
      </c>
    </row>
    <row r="788" spans="1:11" ht="14.4" customHeight="1" x14ac:dyDescent="0.3">
      <c r="A788" s="831" t="s">
        <v>585</v>
      </c>
      <c r="B788" s="832" t="s">
        <v>586</v>
      </c>
      <c r="C788" s="835" t="s">
        <v>610</v>
      </c>
      <c r="D788" s="863" t="s">
        <v>611</v>
      </c>
      <c r="E788" s="835" t="s">
        <v>4254</v>
      </c>
      <c r="F788" s="863" t="s">
        <v>4255</v>
      </c>
      <c r="G788" s="835" t="s">
        <v>4256</v>
      </c>
      <c r="H788" s="835" t="s">
        <v>4257</v>
      </c>
      <c r="I788" s="849">
        <v>93.150001525878906</v>
      </c>
      <c r="J788" s="849">
        <v>100</v>
      </c>
      <c r="K788" s="850">
        <v>9315</v>
      </c>
    </row>
    <row r="789" spans="1:11" ht="14.4" customHeight="1" x14ac:dyDescent="0.3">
      <c r="A789" s="831" t="s">
        <v>585</v>
      </c>
      <c r="B789" s="832" t="s">
        <v>586</v>
      </c>
      <c r="C789" s="835" t="s">
        <v>610</v>
      </c>
      <c r="D789" s="863" t="s">
        <v>611</v>
      </c>
      <c r="E789" s="835" t="s">
        <v>4254</v>
      </c>
      <c r="F789" s="863" t="s">
        <v>4255</v>
      </c>
      <c r="G789" s="835" t="s">
        <v>4258</v>
      </c>
      <c r="H789" s="835" t="s">
        <v>4259</v>
      </c>
      <c r="I789" s="849">
        <v>1549.9949951171875</v>
      </c>
      <c r="J789" s="849">
        <v>10</v>
      </c>
      <c r="K789" s="850">
        <v>15499.93994140625</v>
      </c>
    </row>
    <row r="790" spans="1:11" ht="14.4" customHeight="1" x14ac:dyDescent="0.3">
      <c r="A790" s="831" t="s">
        <v>585</v>
      </c>
      <c r="B790" s="832" t="s">
        <v>586</v>
      </c>
      <c r="C790" s="835" t="s">
        <v>610</v>
      </c>
      <c r="D790" s="863" t="s">
        <v>611</v>
      </c>
      <c r="E790" s="835" t="s">
        <v>4254</v>
      </c>
      <c r="F790" s="863" t="s">
        <v>4255</v>
      </c>
      <c r="G790" s="835" t="s">
        <v>4260</v>
      </c>
      <c r="H790" s="835" t="s">
        <v>4261</v>
      </c>
      <c r="I790" s="849">
        <v>2250.4599609375</v>
      </c>
      <c r="J790" s="849">
        <v>5</v>
      </c>
      <c r="K790" s="850">
        <v>11252.2998046875</v>
      </c>
    </row>
    <row r="791" spans="1:11" ht="14.4" customHeight="1" x14ac:dyDescent="0.3">
      <c r="A791" s="831" t="s">
        <v>585</v>
      </c>
      <c r="B791" s="832" t="s">
        <v>586</v>
      </c>
      <c r="C791" s="835" t="s">
        <v>610</v>
      </c>
      <c r="D791" s="863" t="s">
        <v>611</v>
      </c>
      <c r="E791" s="835" t="s">
        <v>4254</v>
      </c>
      <c r="F791" s="863" t="s">
        <v>4255</v>
      </c>
      <c r="G791" s="835" t="s">
        <v>4262</v>
      </c>
      <c r="H791" s="835" t="s">
        <v>4263</v>
      </c>
      <c r="I791" s="849">
        <v>5433.240234375</v>
      </c>
      <c r="J791" s="849">
        <v>10</v>
      </c>
      <c r="K791" s="850">
        <v>54332.44140625</v>
      </c>
    </row>
    <row r="792" spans="1:11" ht="14.4" customHeight="1" x14ac:dyDescent="0.3">
      <c r="A792" s="831" t="s">
        <v>585</v>
      </c>
      <c r="B792" s="832" t="s">
        <v>586</v>
      </c>
      <c r="C792" s="835" t="s">
        <v>610</v>
      </c>
      <c r="D792" s="863" t="s">
        <v>611</v>
      </c>
      <c r="E792" s="835" t="s">
        <v>4254</v>
      </c>
      <c r="F792" s="863" t="s">
        <v>4255</v>
      </c>
      <c r="G792" s="835" t="s">
        <v>4264</v>
      </c>
      <c r="H792" s="835" t="s">
        <v>4265</v>
      </c>
      <c r="I792" s="849">
        <v>5526.0498046875</v>
      </c>
      <c r="J792" s="849">
        <v>1</v>
      </c>
      <c r="K792" s="850">
        <v>5526.0498046875</v>
      </c>
    </row>
    <row r="793" spans="1:11" ht="14.4" customHeight="1" x14ac:dyDescent="0.3">
      <c r="A793" s="831" t="s">
        <v>585</v>
      </c>
      <c r="B793" s="832" t="s">
        <v>586</v>
      </c>
      <c r="C793" s="835" t="s">
        <v>610</v>
      </c>
      <c r="D793" s="863" t="s">
        <v>611</v>
      </c>
      <c r="E793" s="835" t="s">
        <v>4254</v>
      </c>
      <c r="F793" s="863" t="s">
        <v>4255</v>
      </c>
      <c r="G793" s="835" t="s">
        <v>4266</v>
      </c>
      <c r="H793" s="835" t="s">
        <v>4267</v>
      </c>
      <c r="I793" s="849">
        <v>3863.60009765625</v>
      </c>
      <c r="J793" s="849">
        <v>5</v>
      </c>
      <c r="K793" s="850">
        <v>19317.990234375</v>
      </c>
    </row>
    <row r="794" spans="1:11" ht="14.4" customHeight="1" x14ac:dyDescent="0.3">
      <c r="A794" s="831" t="s">
        <v>585</v>
      </c>
      <c r="B794" s="832" t="s">
        <v>586</v>
      </c>
      <c r="C794" s="835" t="s">
        <v>610</v>
      </c>
      <c r="D794" s="863" t="s">
        <v>611</v>
      </c>
      <c r="E794" s="835" t="s">
        <v>4254</v>
      </c>
      <c r="F794" s="863" t="s">
        <v>4255</v>
      </c>
      <c r="G794" s="835" t="s">
        <v>4268</v>
      </c>
      <c r="H794" s="835" t="s">
        <v>4269</v>
      </c>
      <c r="I794" s="849">
        <v>6071</v>
      </c>
      <c r="J794" s="849">
        <v>5</v>
      </c>
      <c r="K794" s="850">
        <v>30355</v>
      </c>
    </row>
    <row r="795" spans="1:11" ht="14.4" customHeight="1" thickBot="1" x14ac:dyDescent="0.35">
      <c r="A795" s="839" t="s">
        <v>585</v>
      </c>
      <c r="B795" s="840" t="s">
        <v>586</v>
      </c>
      <c r="C795" s="843" t="s">
        <v>610</v>
      </c>
      <c r="D795" s="864" t="s">
        <v>611</v>
      </c>
      <c r="E795" s="843" t="s">
        <v>4254</v>
      </c>
      <c r="F795" s="864" t="s">
        <v>4255</v>
      </c>
      <c r="G795" s="843" t="s">
        <v>4270</v>
      </c>
      <c r="H795" s="843" t="s">
        <v>4271</v>
      </c>
      <c r="I795" s="851">
        <v>303.39999389648438</v>
      </c>
      <c r="J795" s="851">
        <v>60</v>
      </c>
      <c r="K795" s="852">
        <v>18204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96.649999999999991</v>
      </c>
      <c r="D6" s="491"/>
      <c r="E6" s="491"/>
      <c r="F6" s="490"/>
      <c r="G6" s="492">
        <f ca="1">SUM(Tabulka[05 h_vram])/2</f>
        <v>69592.08</v>
      </c>
      <c r="H6" s="491">
        <f ca="1">SUM(Tabulka[06 h_naduv])/2</f>
        <v>6018.5</v>
      </c>
      <c r="I6" s="491">
        <f ca="1">SUM(Tabulka[07 h_nadzk])/2</f>
        <v>925.9</v>
      </c>
      <c r="J6" s="490">
        <f ca="1">SUM(Tabulka[08 h_oon])/2</f>
        <v>264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296015</v>
      </c>
      <c r="N6" s="491">
        <f ca="1">SUM(Tabulka[12 m_oc])/2</f>
        <v>296015</v>
      </c>
      <c r="O6" s="490">
        <f ca="1">SUM(Tabulka[13 m_sk])/2</f>
        <v>26611405</v>
      </c>
      <c r="P6" s="489">
        <f ca="1">SUM(Tabulka[14_vzsk])/2</f>
        <v>13036</v>
      </c>
      <c r="Q6" s="489">
        <f ca="1">SUM(Tabulka[15_vzpl])/2</f>
        <v>46132.923388648924</v>
      </c>
      <c r="R6" s="488">
        <f ca="1">IF(Q6=0,0,P6/Q6)</f>
        <v>0.28257476531841741</v>
      </c>
      <c r="S6" s="487">
        <f ca="1">Q6-P6</f>
        <v>33096.923388648924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16933.599999999999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2906.5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302.89999999999998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11693938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25299.590055315584</v>
      </c>
      <c r="R8" s="471">
        <f ca="1">IF(Tabulka[[#This Row],[15_vzpl]]=0,"",Tabulka[[#This Row],[14_vzsk]]/Tabulka[[#This Row],[15_vzpl]])</f>
        <v>0.32095381712692783</v>
      </c>
      <c r="S8" s="470">
        <f ca="1">IF(Tabulka[[#This Row],[15_vzpl]]-Tabulka[[#This Row],[14_vzsk]]=0,"",Tabulka[[#This Row],[15_vzpl]]-Tabulka[[#This Row],[14_vzsk]])</f>
        <v>17179.590055315584</v>
      </c>
    </row>
    <row r="9" spans="1:19" x14ac:dyDescent="0.3">
      <c r="A9" s="469">
        <v>99</v>
      </c>
      <c r="B9" s="468" t="s">
        <v>4282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25299.590055315584</v>
      </c>
      <c r="R9" s="471">
        <f ca="1">IF(Tabulka[[#This Row],[15_vzpl]]=0,"",Tabulka[[#This Row],[14_vzsk]]/Tabulka[[#This Row],[15_vzpl]])</f>
        <v>0.32095381712692783</v>
      </c>
      <c r="S9" s="470">
        <f ca="1">IF(Tabulka[[#This Row],[15_vzpl]]-Tabulka[[#This Row],[14_vzsk]]=0,"",Tabulka[[#This Row],[15_vzpl]]-Tabulka[[#This Row],[14_vzsk]])</f>
        <v>17179.590055315584</v>
      </c>
    </row>
    <row r="10" spans="1:19" x14ac:dyDescent="0.3">
      <c r="A10" s="469">
        <v>100</v>
      </c>
      <c r="B10" s="468" t="s">
        <v>4283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1028172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4284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14545.6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2449.5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302.89999999999998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10665766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4273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323745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526</v>
      </c>
      <c r="B13" s="468" t="s">
        <v>4285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146.25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323745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 t="s">
        <v>4274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72.650000000000006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50288.480000000003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2965.75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275265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275265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14281866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4916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20833.333333333336</v>
      </c>
      <c r="R14" s="471">
        <f ca="1">IF(Tabulka[[#This Row],[15_vzpl]]=0,"",Tabulka[[#This Row],[14_vzsk]]/Tabulka[[#This Row],[15_vzpl]])</f>
        <v>0.23596799999999998</v>
      </c>
      <c r="S14" s="470">
        <f ca="1">IF(Tabulka[[#This Row],[15_vzpl]]-Tabulka[[#This Row],[14_vzsk]]=0,"",Tabulka[[#This Row],[15_vzpl]]-Tabulka[[#This Row],[14_vzsk]])</f>
        <v>15917.333333333336</v>
      </c>
    </row>
    <row r="15" spans="1:19" x14ac:dyDescent="0.3">
      <c r="A15" s="469">
        <v>303</v>
      </c>
      <c r="B15" s="468" t="s">
        <v>4286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14.1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9746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275.75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47867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47867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2404085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4916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20833.333333333336</v>
      </c>
      <c r="R15" s="471">
        <f ca="1">IF(Tabulka[[#This Row],[15_vzpl]]=0,"",Tabulka[[#This Row],[14_vzsk]]/Tabulka[[#This Row],[15_vzpl]])</f>
        <v>0.23596799999999998</v>
      </c>
      <c r="S15" s="470">
        <f ca="1">IF(Tabulka[[#This Row],[15_vzpl]]-Tabulka[[#This Row],[14_vzsk]]=0,"",Tabulka[[#This Row],[15_vzpl]]-Tabulka[[#This Row],[14_vzsk]])</f>
        <v>15917.333333333336</v>
      </c>
    </row>
    <row r="16" spans="1:19" x14ac:dyDescent="0.3">
      <c r="A16" s="469">
        <v>304</v>
      </c>
      <c r="B16" s="468" t="s">
        <v>4287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29.45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21138.75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1678.75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112730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112730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6670004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305</v>
      </c>
      <c r="B17" s="468" t="s">
        <v>4288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17.350000000000001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12069.5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884.5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68538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68538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3922589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4289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1353.5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9930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9930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282015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636</v>
      </c>
      <c r="B19" s="468" t="s">
        <v>4290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282445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4291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4363.7300000000005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720728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4275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311856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4292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311856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67834.540558560853</v>
      </c>
      <c r="D4" s="280">
        <f ca="1">IF(ISERROR(VLOOKUP("Náklady celkem",INDIRECT("HI!$A:$G"),5,0)),0,VLOOKUP("Náklady celkem",INDIRECT("HI!$A:$G"),5,0))</f>
        <v>70085.859020000004</v>
      </c>
      <c r="E4" s="281">
        <f ca="1">IF(C4=0,0,D4/C4)</f>
        <v>1.0331883792961731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3659.4865958557134</v>
      </c>
      <c r="D7" s="288">
        <f>IF(ISERROR(HI!E5),"",HI!E5)</f>
        <v>4819.7026599999999</v>
      </c>
      <c r="E7" s="285">
        <f t="shared" ref="E7:E15" si="0">IF(C7=0,0,D7/C7)</f>
        <v>1.3170433976881362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0.91671608364638957</v>
      </c>
      <c r="E8" s="285">
        <f t="shared" si="0"/>
        <v>1.0185734262737662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0.16201264488935721</v>
      </c>
      <c r="E9" s="285">
        <f>IF(C9=0,0,D9/C9)</f>
        <v>0.54004214963119068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0.56612797448477026</v>
      </c>
      <c r="E11" s="285">
        <f t="shared" si="0"/>
        <v>0.94354662414128376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0.81943065808920479</v>
      </c>
      <c r="E12" s="285">
        <f t="shared" si="0"/>
        <v>1.0242883226115058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15186.237704925537</v>
      </c>
      <c r="D15" s="288">
        <f>IF(ISERROR(HI!E6),"",HI!E6)</f>
        <v>16027.164850000005</v>
      </c>
      <c r="E15" s="285">
        <f t="shared" si="0"/>
        <v>1.055374290947765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36243.436808593753</v>
      </c>
      <c r="D16" s="284">
        <f ca="1">IF(ISERROR(VLOOKUP("Osobní náklady (Kč) *",INDIRECT("HI!$A:$G"),5,0)),0,VLOOKUP("Osobní náklady (Kč) *",INDIRECT("HI!$A:$G"),5,0))</f>
        <v>36168.745200000005</v>
      </c>
      <c r="E16" s="285">
        <f ca="1">IF(C16=0,0,D16/C16)</f>
        <v>0.99793916871106336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79133.343979999991</v>
      </c>
      <c r="D18" s="303">
        <f ca="1">IF(ISERROR(VLOOKUP("Výnosy celkem",INDIRECT("HI!$A:$G"),5,0)),0,VLOOKUP("Výnosy celkem",INDIRECT("HI!$A:$G"),5,0))</f>
        <v>68383.15330000002</v>
      </c>
      <c r="E18" s="304">
        <f t="shared" ref="E18:E31" ca="1" si="1">IF(C18=0,0,D18/C18)</f>
        <v>0.86415093639013973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562.77397999999982</v>
      </c>
      <c r="D19" s="284">
        <f ca="1">IF(ISERROR(VLOOKUP("Ambulance *",INDIRECT("HI!$A:$G"),5,0)),0,VLOOKUP("Ambulance *",INDIRECT("HI!$A:$G"),5,0))</f>
        <v>674.2333000000001</v>
      </c>
      <c r="E19" s="285">
        <f t="shared" ca="1" si="1"/>
        <v>1.1980534352352259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1.1980534352352257</v>
      </c>
      <c r="E20" s="285">
        <f t="shared" si="1"/>
        <v>1.1980534352352257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1.1980534352352255</v>
      </c>
      <c r="E21" s="285">
        <f t="shared" si="1"/>
        <v>1.1980534352352255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0.88840172430852582</v>
      </c>
      <c r="E23" s="285">
        <f t="shared" si="1"/>
        <v>1.045178499186501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78570.569999999992</v>
      </c>
      <c r="D24" s="284">
        <f ca="1">IF(ISERROR(VLOOKUP("Hospitalizace *",INDIRECT("HI!$A:$G"),5,0)),0,VLOOKUP("Hospitalizace *",INDIRECT("HI!$A:$G"),5,0))</f>
        <v>67708.920000000013</v>
      </c>
      <c r="E24" s="285">
        <f ca="1">IF(C24=0,0,D24/C24)</f>
        <v>0.8617593075880704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0.8617593075880704</v>
      </c>
      <c r="E25" s="285">
        <f t="shared" si="1"/>
        <v>0.8617593075880704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0.85226320802519306</v>
      </c>
      <c r="E26" s="285">
        <f t="shared" si="1"/>
        <v>0.85226320802519306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1.1832956209237322</v>
      </c>
      <c r="E27" s="285">
        <f t="shared" si="1"/>
        <v>1.1832956209237322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0.89967637540453071</v>
      </c>
      <c r="E29" s="285">
        <f t="shared" si="1"/>
        <v>0.94702776358371654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0.91635916359163594</v>
      </c>
      <c r="E30" s="285">
        <f t="shared" si="1"/>
        <v>0.91635916359163594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0.67351861517614076</v>
      </c>
      <c r="D31" s="289">
        <f>IF(ISERROR(VLOOKUP("Celkem:",'ZV Vyžád.'!$A:$M,7,0)),"",VLOOKUP("Celkem:",'ZV Vyžád.'!$A:$M,7,0))</f>
        <v>1.1073901851343331</v>
      </c>
      <c r="E31" s="285">
        <f t="shared" si="1"/>
        <v>1.6441864562937505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4281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3679.6</v>
      </c>
      <c r="J4" s="498">
        <v>556</v>
      </c>
      <c r="K4" s="498">
        <v>47.5</v>
      </c>
      <c r="L4" s="498">
        <v>72</v>
      </c>
      <c r="M4" s="498"/>
      <c r="N4" s="498"/>
      <c r="O4" s="498">
        <v>750</v>
      </c>
      <c r="P4" s="498">
        <v>750</v>
      </c>
      <c r="Q4" s="498">
        <v>2373625</v>
      </c>
      <c r="R4" s="498"/>
      <c r="S4" s="498">
        <v>5059.9180110631169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5059.9180110631169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68.5</v>
      </c>
      <c r="L6">
        <v>72</v>
      </c>
      <c r="O6">
        <v>750</v>
      </c>
      <c r="P6">
        <v>750</v>
      </c>
      <c r="Q6">
        <v>205878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3183.6</v>
      </c>
      <c r="J7">
        <v>487.5</v>
      </c>
      <c r="K7">
        <v>47.5</v>
      </c>
      <c r="Q7">
        <v>2167747</v>
      </c>
    </row>
    <row r="8" spans="1:19" x14ac:dyDescent="0.3">
      <c r="A8" s="505" t="s">
        <v>215</v>
      </c>
      <c r="B8" s="504">
        <v>5</v>
      </c>
      <c r="C8">
        <v>1</v>
      </c>
      <c r="D8" t="s">
        <v>4273</v>
      </c>
      <c r="E8">
        <v>1</v>
      </c>
      <c r="I8">
        <v>178.25</v>
      </c>
      <c r="J8">
        <v>9.5</v>
      </c>
      <c r="Q8">
        <v>58361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178.25</v>
      </c>
      <c r="J9">
        <v>9.5</v>
      </c>
      <c r="Q9">
        <v>58361</v>
      </c>
    </row>
    <row r="10" spans="1:19" x14ac:dyDescent="0.3">
      <c r="A10" s="505" t="s">
        <v>217</v>
      </c>
      <c r="B10" s="504">
        <v>7</v>
      </c>
      <c r="C10">
        <v>1</v>
      </c>
      <c r="D10" t="s">
        <v>4274</v>
      </c>
      <c r="E10">
        <v>71.25</v>
      </c>
      <c r="I10">
        <v>10277.59</v>
      </c>
      <c r="J10">
        <v>448.25</v>
      </c>
      <c r="K10">
        <v>70.25</v>
      </c>
      <c r="O10">
        <v>66214</v>
      </c>
      <c r="P10">
        <v>66214</v>
      </c>
      <c r="Q10">
        <v>2710082</v>
      </c>
      <c r="R10">
        <v>3816</v>
      </c>
      <c r="S10">
        <v>4166.666666666667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303</v>
      </c>
      <c r="E11">
        <v>13</v>
      </c>
      <c r="I11">
        <v>1746</v>
      </c>
      <c r="J11">
        <v>24</v>
      </c>
      <c r="K11">
        <v>45.75</v>
      </c>
      <c r="O11">
        <v>12100</v>
      </c>
      <c r="P11">
        <v>12100</v>
      </c>
      <c r="Q11">
        <v>434303</v>
      </c>
      <c r="R11">
        <v>3816</v>
      </c>
      <c r="S11">
        <v>4166.666666666667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304</v>
      </c>
      <c r="E12">
        <v>29.25</v>
      </c>
      <c r="I12">
        <v>4479.25</v>
      </c>
      <c r="J12">
        <v>302.75</v>
      </c>
      <c r="K12">
        <v>24.5</v>
      </c>
      <c r="O12">
        <v>26854</v>
      </c>
      <c r="P12">
        <v>26854</v>
      </c>
      <c r="Q12">
        <v>1293156</v>
      </c>
    </row>
    <row r="13" spans="1:19" x14ac:dyDescent="0.3">
      <c r="A13" s="503" t="s">
        <v>220</v>
      </c>
      <c r="B13" s="502">
        <v>10</v>
      </c>
      <c r="C13">
        <v>1</v>
      </c>
      <c r="D13">
        <v>305</v>
      </c>
      <c r="E13">
        <v>17.25</v>
      </c>
      <c r="I13">
        <v>2456.25</v>
      </c>
      <c r="J13">
        <v>102.5</v>
      </c>
      <c r="O13">
        <v>16576</v>
      </c>
      <c r="P13">
        <v>16576</v>
      </c>
      <c r="Q13">
        <v>708429</v>
      </c>
    </row>
    <row r="14" spans="1:19" x14ac:dyDescent="0.3">
      <c r="A14" s="505" t="s">
        <v>221</v>
      </c>
      <c r="B14" s="504">
        <v>11</v>
      </c>
      <c r="C14">
        <v>1</v>
      </c>
      <c r="D14">
        <v>424</v>
      </c>
      <c r="E14">
        <v>4</v>
      </c>
      <c r="I14">
        <v>344</v>
      </c>
      <c r="O14">
        <v>3630</v>
      </c>
      <c r="P14">
        <v>3630</v>
      </c>
      <c r="Q14">
        <v>68424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345</v>
      </c>
      <c r="Q15">
        <v>56723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5.75</v>
      </c>
      <c r="I16">
        <v>907.08999999999992</v>
      </c>
      <c r="J16">
        <v>19</v>
      </c>
      <c r="O16">
        <v>7054</v>
      </c>
      <c r="P16">
        <v>7054</v>
      </c>
      <c r="Q16">
        <v>149047</v>
      </c>
    </row>
    <row r="17" spans="3:19" x14ac:dyDescent="0.3">
      <c r="C17">
        <v>1</v>
      </c>
      <c r="D17" t="s">
        <v>4275</v>
      </c>
      <c r="E17">
        <v>2</v>
      </c>
      <c r="I17">
        <v>360</v>
      </c>
      <c r="Q17">
        <v>59982</v>
      </c>
    </row>
    <row r="18" spans="3:19" x14ac:dyDescent="0.3">
      <c r="C18">
        <v>1</v>
      </c>
      <c r="D18">
        <v>30</v>
      </c>
      <c r="E18">
        <v>2</v>
      </c>
      <c r="I18">
        <v>360</v>
      </c>
      <c r="Q18">
        <v>59982</v>
      </c>
    </row>
    <row r="19" spans="3:19" x14ac:dyDescent="0.3">
      <c r="C19" t="s">
        <v>4276</v>
      </c>
      <c r="E19">
        <v>95.25</v>
      </c>
      <c r="I19">
        <v>14495.44</v>
      </c>
      <c r="J19">
        <v>1013.75</v>
      </c>
      <c r="K19">
        <v>117.75</v>
      </c>
      <c r="L19">
        <v>72</v>
      </c>
      <c r="O19">
        <v>66964</v>
      </c>
      <c r="P19">
        <v>66964</v>
      </c>
      <c r="Q19">
        <v>5202050</v>
      </c>
      <c r="R19">
        <v>3816</v>
      </c>
      <c r="S19">
        <v>9226.5846777297847</v>
      </c>
    </row>
    <row r="20" spans="3:19" x14ac:dyDescent="0.3">
      <c r="C20">
        <v>2</v>
      </c>
      <c r="D20" t="s">
        <v>272</v>
      </c>
      <c r="E20">
        <v>21</v>
      </c>
      <c r="I20">
        <v>2944.4</v>
      </c>
      <c r="J20">
        <v>584.5</v>
      </c>
      <c r="K20">
        <v>38.5</v>
      </c>
      <c r="L20">
        <v>48</v>
      </c>
      <c r="Q20">
        <v>2248781</v>
      </c>
      <c r="R20">
        <v>220</v>
      </c>
      <c r="S20">
        <v>5059.9180110631169</v>
      </c>
    </row>
    <row r="21" spans="3:19" x14ac:dyDescent="0.3">
      <c r="C21">
        <v>2</v>
      </c>
      <c r="D21">
        <v>99</v>
      </c>
      <c r="R21">
        <v>220</v>
      </c>
      <c r="S21">
        <v>5059.9180110631169</v>
      </c>
    </row>
    <row r="22" spans="3:19" x14ac:dyDescent="0.3">
      <c r="C22">
        <v>2</v>
      </c>
      <c r="D22">
        <v>100</v>
      </c>
      <c r="E22">
        <v>3</v>
      </c>
      <c r="I22">
        <v>472</v>
      </c>
      <c r="J22">
        <v>82.5</v>
      </c>
      <c r="L22">
        <v>48</v>
      </c>
      <c r="Q22">
        <v>198183</v>
      </c>
    </row>
    <row r="23" spans="3:19" x14ac:dyDescent="0.3">
      <c r="C23">
        <v>2</v>
      </c>
      <c r="D23">
        <v>101</v>
      </c>
      <c r="E23">
        <v>18</v>
      </c>
      <c r="I23">
        <v>2472.4</v>
      </c>
      <c r="J23">
        <v>502</v>
      </c>
      <c r="K23">
        <v>38.5</v>
      </c>
      <c r="Q23">
        <v>2050598</v>
      </c>
    </row>
    <row r="24" spans="3:19" x14ac:dyDescent="0.3">
      <c r="C24">
        <v>2</v>
      </c>
      <c r="D24" t="s">
        <v>4273</v>
      </c>
      <c r="E24">
        <v>1</v>
      </c>
      <c r="I24">
        <v>155</v>
      </c>
      <c r="J24">
        <v>30</v>
      </c>
      <c r="Q24">
        <v>64454</v>
      </c>
    </row>
    <row r="25" spans="3:19" x14ac:dyDescent="0.3">
      <c r="C25">
        <v>2</v>
      </c>
      <c r="D25">
        <v>526</v>
      </c>
      <c r="E25">
        <v>1</v>
      </c>
      <c r="I25">
        <v>155</v>
      </c>
      <c r="J25">
        <v>30</v>
      </c>
      <c r="Q25">
        <v>64454</v>
      </c>
    </row>
    <row r="26" spans="3:19" x14ac:dyDescent="0.3">
      <c r="C26">
        <v>2</v>
      </c>
      <c r="D26" t="s">
        <v>4274</v>
      </c>
      <c r="E26">
        <v>72.75</v>
      </c>
      <c r="I26">
        <v>9238.75</v>
      </c>
      <c r="J26">
        <v>532.75</v>
      </c>
      <c r="K26">
        <v>70</v>
      </c>
      <c r="O26">
        <v>56714</v>
      </c>
      <c r="P26">
        <v>56714</v>
      </c>
      <c r="Q26">
        <v>2718273</v>
      </c>
      <c r="S26">
        <v>4166.666666666667</v>
      </c>
    </row>
    <row r="27" spans="3:19" x14ac:dyDescent="0.3">
      <c r="C27">
        <v>2</v>
      </c>
      <c r="D27">
        <v>303</v>
      </c>
      <c r="E27">
        <v>15.5</v>
      </c>
      <c r="I27">
        <v>1705.5</v>
      </c>
      <c r="J27">
        <v>20</v>
      </c>
      <c r="K27">
        <v>60</v>
      </c>
      <c r="O27">
        <v>11300</v>
      </c>
      <c r="P27">
        <v>11300</v>
      </c>
      <c r="Q27">
        <v>456618</v>
      </c>
      <c r="S27">
        <v>4166.666666666667</v>
      </c>
    </row>
    <row r="28" spans="3:19" x14ac:dyDescent="0.3">
      <c r="C28">
        <v>2</v>
      </c>
      <c r="D28">
        <v>304</v>
      </c>
      <c r="E28">
        <v>29.25</v>
      </c>
      <c r="I28">
        <v>3948</v>
      </c>
      <c r="J28">
        <v>319.5</v>
      </c>
      <c r="K28">
        <v>10</v>
      </c>
      <c r="O28">
        <v>21824</v>
      </c>
      <c r="P28">
        <v>21824</v>
      </c>
      <c r="Q28">
        <v>1273394</v>
      </c>
    </row>
    <row r="29" spans="3:19" x14ac:dyDescent="0.3">
      <c r="C29">
        <v>2</v>
      </c>
      <c r="D29">
        <v>305</v>
      </c>
      <c r="E29">
        <v>16.25</v>
      </c>
      <c r="I29">
        <v>2175</v>
      </c>
      <c r="J29">
        <v>163</v>
      </c>
      <c r="O29">
        <v>13526</v>
      </c>
      <c r="P29">
        <v>13526</v>
      </c>
      <c r="Q29">
        <v>734645</v>
      </c>
    </row>
    <row r="30" spans="3:19" x14ac:dyDescent="0.3">
      <c r="C30">
        <v>2</v>
      </c>
      <c r="D30">
        <v>424</v>
      </c>
      <c r="E30">
        <v>4</v>
      </c>
      <c r="I30">
        <v>303</v>
      </c>
      <c r="J30">
        <v>30.25</v>
      </c>
      <c r="O30">
        <v>2900</v>
      </c>
      <c r="P30">
        <v>2900</v>
      </c>
      <c r="Q30">
        <v>66443</v>
      </c>
    </row>
    <row r="31" spans="3:19" x14ac:dyDescent="0.3">
      <c r="C31">
        <v>2</v>
      </c>
      <c r="D31">
        <v>636</v>
      </c>
      <c r="E31">
        <v>2</v>
      </c>
      <c r="I31">
        <v>306</v>
      </c>
      <c r="Q31">
        <v>54529</v>
      </c>
    </row>
    <row r="32" spans="3:19" x14ac:dyDescent="0.3">
      <c r="C32">
        <v>2</v>
      </c>
      <c r="D32">
        <v>642</v>
      </c>
      <c r="E32">
        <v>5.75</v>
      </c>
      <c r="I32">
        <v>801.25</v>
      </c>
      <c r="O32">
        <v>7164</v>
      </c>
      <c r="P32">
        <v>7164</v>
      </c>
      <c r="Q32">
        <v>132644</v>
      </c>
    </row>
    <row r="33" spans="3:19" x14ac:dyDescent="0.3">
      <c r="C33">
        <v>2</v>
      </c>
      <c r="D33" t="s">
        <v>4275</v>
      </c>
      <c r="E33">
        <v>2</v>
      </c>
      <c r="I33">
        <v>308</v>
      </c>
      <c r="Q33">
        <v>59726</v>
      </c>
    </row>
    <row r="34" spans="3:19" x14ac:dyDescent="0.3">
      <c r="C34">
        <v>2</v>
      </c>
      <c r="D34">
        <v>30</v>
      </c>
      <c r="E34">
        <v>2</v>
      </c>
      <c r="I34">
        <v>308</v>
      </c>
      <c r="Q34">
        <v>59726</v>
      </c>
    </row>
    <row r="35" spans="3:19" x14ac:dyDescent="0.3">
      <c r="C35" t="s">
        <v>4277</v>
      </c>
      <c r="E35">
        <v>96.75</v>
      </c>
      <c r="I35">
        <v>12646.15</v>
      </c>
      <c r="J35">
        <v>1147.25</v>
      </c>
      <c r="K35">
        <v>108.5</v>
      </c>
      <c r="L35">
        <v>48</v>
      </c>
      <c r="O35">
        <v>56714</v>
      </c>
      <c r="P35">
        <v>56714</v>
      </c>
      <c r="Q35">
        <v>5091234</v>
      </c>
      <c r="R35">
        <v>220</v>
      </c>
      <c r="S35">
        <v>9226.5846777297847</v>
      </c>
    </row>
    <row r="36" spans="3:19" x14ac:dyDescent="0.3">
      <c r="C36">
        <v>3</v>
      </c>
      <c r="D36" t="s">
        <v>272</v>
      </c>
      <c r="E36">
        <v>21</v>
      </c>
      <c r="I36">
        <v>3227.2</v>
      </c>
      <c r="J36">
        <v>594.5</v>
      </c>
      <c r="K36">
        <v>59</v>
      </c>
      <c r="L36">
        <v>48</v>
      </c>
      <c r="Q36">
        <v>2356405</v>
      </c>
      <c r="R36">
        <v>4900</v>
      </c>
      <c r="S36">
        <v>5059.9180110631169</v>
      </c>
    </row>
    <row r="37" spans="3:19" x14ac:dyDescent="0.3">
      <c r="C37">
        <v>3</v>
      </c>
      <c r="D37">
        <v>99</v>
      </c>
      <c r="R37">
        <v>4900</v>
      </c>
      <c r="S37">
        <v>5059.9180110631169</v>
      </c>
    </row>
    <row r="38" spans="3:19" x14ac:dyDescent="0.3">
      <c r="C38">
        <v>3</v>
      </c>
      <c r="D38">
        <v>100</v>
      </c>
      <c r="E38">
        <v>3</v>
      </c>
      <c r="I38">
        <v>416</v>
      </c>
      <c r="J38">
        <v>102</v>
      </c>
      <c r="L38">
        <v>48</v>
      </c>
      <c r="Q38">
        <v>210704</v>
      </c>
    </row>
    <row r="39" spans="3:19" x14ac:dyDescent="0.3">
      <c r="C39">
        <v>3</v>
      </c>
      <c r="D39">
        <v>101</v>
      </c>
      <c r="E39">
        <v>18</v>
      </c>
      <c r="I39">
        <v>2811.2</v>
      </c>
      <c r="J39">
        <v>492.5</v>
      </c>
      <c r="K39">
        <v>59</v>
      </c>
      <c r="Q39">
        <v>2145701</v>
      </c>
    </row>
    <row r="40" spans="3:19" x14ac:dyDescent="0.3">
      <c r="C40">
        <v>3</v>
      </c>
      <c r="D40" t="s">
        <v>4273</v>
      </c>
      <c r="E40">
        <v>1</v>
      </c>
      <c r="I40">
        <v>170.5</v>
      </c>
      <c r="J40">
        <v>36.25</v>
      </c>
      <c r="Q40">
        <v>69218</v>
      </c>
    </row>
    <row r="41" spans="3:19" x14ac:dyDescent="0.3">
      <c r="C41">
        <v>3</v>
      </c>
      <c r="D41">
        <v>526</v>
      </c>
      <c r="E41">
        <v>1</v>
      </c>
      <c r="I41">
        <v>170.5</v>
      </c>
      <c r="J41">
        <v>36.25</v>
      </c>
      <c r="Q41">
        <v>69218</v>
      </c>
    </row>
    <row r="42" spans="3:19" x14ac:dyDescent="0.3">
      <c r="C42">
        <v>3</v>
      </c>
      <c r="D42" t="s">
        <v>4274</v>
      </c>
      <c r="E42">
        <v>70.75</v>
      </c>
      <c r="I42">
        <v>10423</v>
      </c>
      <c r="J42">
        <v>494.25</v>
      </c>
      <c r="K42">
        <v>108</v>
      </c>
      <c r="O42">
        <v>56714</v>
      </c>
      <c r="P42">
        <v>56714</v>
      </c>
      <c r="Q42">
        <v>2846741</v>
      </c>
      <c r="R42">
        <v>1100</v>
      </c>
      <c r="S42">
        <v>4166.666666666667</v>
      </c>
    </row>
    <row r="43" spans="3:19" x14ac:dyDescent="0.3">
      <c r="C43">
        <v>3</v>
      </c>
      <c r="D43">
        <v>303</v>
      </c>
      <c r="E43">
        <v>13</v>
      </c>
      <c r="I43">
        <v>2036.75</v>
      </c>
      <c r="K43">
        <v>48</v>
      </c>
      <c r="O43">
        <v>11350</v>
      </c>
      <c r="P43">
        <v>11350</v>
      </c>
      <c r="Q43">
        <v>472101</v>
      </c>
      <c r="R43">
        <v>1100</v>
      </c>
      <c r="S43">
        <v>4166.666666666667</v>
      </c>
    </row>
    <row r="44" spans="3:19" x14ac:dyDescent="0.3">
      <c r="C44">
        <v>3</v>
      </c>
      <c r="D44">
        <v>304</v>
      </c>
      <c r="E44">
        <v>29.25</v>
      </c>
      <c r="I44">
        <v>4419.75</v>
      </c>
      <c r="J44">
        <v>294</v>
      </c>
      <c r="K44">
        <v>60</v>
      </c>
      <c r="O44">
        <v>24300</v>
      </c>
      <c r="P44">
        <v>24300</v>
      </c>
      <c r="Q44">
        <v>1330849</v>
      </c>
    </row>
    <row r="45" spans="3:19" x14ac:dyDescent="0.3">
      <c r="C45">
        <v>3</v>
      </c>
      <c r="D45">
        <v>305</v>
      </c>
      <c r="E45">
        <v>16.75</v>
      </c>
      <c r="I45">
        <v>2486.75</v>
      </c>
      <c r="J45">
        <v>170.25</v>
      </c>
      <c r="O45">
        <v>11000</v>
      </c>
      <c r="P45">
        <v>11000</v>
      </c>
      <c r="Q45">
        <v>779724</v>
      </c>
    </row>
    <row r="46" spans="3:19" x14ac:dyDescent="0.3">
      <c r="C46">
        <v>3</v>
      </c>
      <c r="D46">
        <v>424</v>
      </c>
      <c r="E46">
        <v>4</v>
      </c>
      <c r="I46">
        <v>313.5</v>
      </c>
      <c r="O46">
        <v>1400</v>
      </c>
      <c r="P46">
        <v>1400</v>
      </c>
      <c r="Q46">
        <v>60138</v>
      </c>
    </row>
    <row r="47" spans="3:19" x14ac:dyDescent="0.3">
      <c r="C47">
        <v>3</v>
      </c>
      <c r="D47">
        <v>636</v>
      </c>
      <c r="E47">
        <v>2</v>
      </c>
      <c r="I47">
        <v>321</v>
      </c>
      <c r="Q47">
        <v>56835</v>
      </c>
    </row>
    <row r="48" spans="3:19" x14ac:dyDescent="0.3">
      <c r="C48">
        <v>3</v>
      </c>
      <c r="D48">
        <v>642</v>
      </c>
      <c r="E48">
        <v>5.75</v>
      </c>
      <c r="I48">
        <v>845.25</v>
      </c>
      <c r="J48">
        <v>30</v>
      </c>
      <c r="O48">
        <v>8664</v>
      </c>
      <c r="P48">
        <v>8664</v>
      </c>
      <c r="Q48">
        <v>147094</v>
      </c>
    </row>
    <row r="49" spans="3:19" x14ac:dyDescent="0.3">
      <c r="C49">
        <v>3</v>
      </c>
      <c r="D49" t="s">
        <v>4275</v>
      </c>
      <c r="E49">
        <v>2</v>
      </c>
      <c r="I49">
        <v>240</v>
      </c>
      <c r="Q49">
        <v>52034</v>
      </c>
    </row>
    <row r="50" spans="3:19" x14ac:dyDescent="0.3">
      <c r="C50">
        <v>3</v>
      </c>
      <c r="D50">
        <v>30</v>
      </c>
      <c r="E50">
        <v>2</v>
      </c>
      <c r="I50">
        <v>240</v>
      </c>
      <c r="Q50">
        <v>52034</v>
      </c>
    </row>
    <row r="51" spans="3:19" x14ac:dyDescent="0.3">
      <c r="C51" t="s">
        <v>4278</v>
      </c>
      <c r="E51">
        <v>94.75</v>
      </c>
      <c r="I51">
        <v>14060.7</v>
      </c>
      <c r="J51">
        <v>1125</v>
      </c>
      <c r="K51">
        <v>167</v>
      </c>
      <c r="L51">
        <v>48</v>
      </c>
      <c r="O51">
        <v>56714</v>
      </c>
      <c r="P51">
        <v>56714</v>
      </c>
      <c r="Q51">
        <v>5324398</v>
      </c>
      <c r="R51">
        <v>6000</v>
      </c>
      <c r="S51">
        <v>9226.5846777297847</v>
      </c>
    </row>
    <row r="52" spans="3:19" x14ac:dyDescent="0.3">
      <c r="C52">
        <v>4</v>
      </c>
      <c r="D52" t="s">
        <v>272</v>
      </c>
      <c r="E52">
        <v>21</v>
      </c>
      <c r="I52">
        <v>3420.8</v>
      </c>
      <c r="J52">
        <v>592</v>
      </c>
      <c r="K52">
        <v>42.2</v>
      </c>
      <c r="L52">
        <v>48</v>
      </c>
      <c r="Q52">
        <v>2330838</v>
      </c>
      <c r="R52">
        <v>3000</v>
      </c>
      <c r="S52">
        <v>5059.9180110631169</v>
      </c>
    </row>
    <row r="53" spans="3:19" x14ac:dyDescent="0.3">
      <c r="C53">
        <v>4</v>
      </c>
      <c r="D53">
        <v>99</v>
      </c>
      <c r="R53">
        <v>3000</v>
      </c>
      <c r="S53">
        <v>5059.9180110631169</v>
      </c>
    </row>
    <row r="54" spans="3:19" x14ac:dyDescent="0.3">
      <c r="C54">
        <v>4</v>
      </c>
      <c r="D54">
        <v>100</v>
      </c>
      <c r="E54">
        <v>3</v>
      </c>
      <c r="I54">
        <v>488</v>
      </c>
      <c r="J54">
        <v>102</v>
      </c>
      <c r="L54">
        <v>48</v>
      </c>
      <c r="Q54">
        <v>210350</v>
      </c>
    </row>
    <row r="55" spans="3:19" x14ac:dyDescent="0.3">
      <c r="C55">
        <v>4</v>
      </c>
      <c r="D55">
        <v>101</v>
      </c>
      <c r="E55">
        <v>18</v>
      </c>
      <c r="I55">
        <v>2932.8</v>
      </c>
      <c r="J55">
        <v>490</v>
      </c>
      <c r="K55">
        <v>42.2</v>
      </c>
      <c r="Q55">
        <v>2120488</v>
      </c>
    </row>
    <row r="56" spans="3:19" x14ac:dyDescent="0.3">
      <c r="C56">
        <v>4</v>
      </c>
      <c r="D56" t="s">
        <v>4273</v>
      </c>
      <c r="E56">
        <v>1</v>
      </c>
      <c r="I56">
        <v>162.75</v>
      </c>
      <c r="J56">
        <v>40</v>
      </c>
      <c r="Q56">
        <v>67265</v>
      </c>
    </row>
    <row r="57" spans="3:19" x14ac:dyDescent="0.3">
      <c r="C57">
        <v>4</v>
      </c>
      <c r="D57">
        <v>526</v>
      </c>
      <c r="E57">
        <v>1</v>
      </c>
      <c r="I57">
        <v>162.75</v>
      </c>
      <c r="J57">
        <v>40</v>
      </c>
      <c r="Q57">
        <v>67265</v>
      </c>
    </row>
    <row r="58" spans="3:19" x14ac:dyDescent="0.3">
      <c r="C58">
        <v>4</v>
      </c>
      <c r="D58" t="s">
        <v>4274</v>
      </c>
      <c r="E58">
        <v>72.75</v>
      </c>
      <c r="I58">
        <v>10149.709999999999</v>
      </c>
      <c r="J58">
        <v>794.5</v>
      </c>
      <c r="K58">
        <v>174.75</v>
      </c>
      <c r="O58">
        <v>31164</v>
      </c>
      <c r="P58">
        <v>31164</v>
      </c>
      <c r="Q58">
        <v>2990055</v>
      </c>
      <c r="S58">
        <v>4166.666666666667</v>
      </c>
    </row>
    <row r="59" spans="3:19" x14ac:dyDescent="0.3">
      <c r="C59">
        <v>4</v>
      </c>
      <c r="D59">
        <v>303</v>
      </c>
      <c r="E59">
        <v>14</v>
      </c>
      <c r="I59">
        <v>2084.75</v>
      </c>
      <c r="J59">
        <v>143.25</v>
      </c>
      <c r="K59">
        <v>74.25</v>
      </c>
      <c r="O59">
        <v>2800</v>
      </c>
      <c r="P59">
        <v>2800</v>
      </c>
      <c r="Q59">
        <v>526756</v>
      </c>
      <c r="S59">
        <v>4166.666666666667</v>
      </c>
    </row>
    <row r="60" spans="3:19" x14ac:dyDescent="0.3">
      <c r="C60">
        <v>4</v>
      </c>
      <c r="D60">
        <v>304</v>
      </c>
      <c r="E60">
        <v>29.25</v>
      </c>
      <c r="I60">
        <v>4090</v>
      </c>
      <c r="J60">
        <v>374.75</v>
      </c>
      <c r="K60">
        <v>70.5</v>
      </c>
      <c r="O60">
        <v>11820</v>
      </c>
      <c r="P60">
        <v>11820</v>
      </c>
      <c r="Q60">
        <v>1372681</v>
      </c>
    </row>
    <row r="61" spans="3:19" x14ac:dyDescent="0.3">
      <c r="C61">
        <v>4</v>
      </c>
      <c r="D61">
        <v>305</v>
      </c>
      <c r="E61">
        <v>17.75</v>
      </c>
      <c r="I61">
        <v>2610.75</v>
      </c>
      <c r="J61">
        <v>244</v>
      </c>
      <c r="K61">
        <v>30</v>
      </c>
      <c r="O61">
        <v>8676</v>
      </c>
      <c r="P61">
        <v>8676</v>
      </c>
      <c r="Q61">
        <v>839487</v>
      </c>
    </row>
    <row r="62" spans="3:19" x14ac:dyDescent="0.3">
      <c r="C62">
        <v>4</v>
      </c>
      <c r="D62">
        <v>424</v>
      </c>
      <c r="E62">
        <v>4</v>
      </c>
      <c r="I62">
        <v>220.5</v>
      </c>
      <c r="O62">
        <v>1000</v>
      </c>
      <c r="P62">
        <v>1000</v>
      </c>
      <c r="Q62">
        <v>54237</v>
      </c>
    </row>
    <row r="63" spans="3:19" x14ac:dyDescent="0.3">
      <c r="C63">
        <v>4</v>
      </c>
      <c r="D63">
        <v>636</v>
      </c>
      <c r="E63">
        <v>2</v>
      </c>
      <c r="I63">
        <v>310.5</v>
      </c>
      <c r="O63">
        <v>2200</v>
      </c>
      <c r="P63">
        <v>2200</v>
      </c>
      <c r="Q63">
        <v>57267</v>
      </c>
    </row>
    <row r="64" spans="3:19" x14ac:dyDescent="0.3">
      <c r="C64">
        <v>4</v>
      </c>
      <c r="D64">
        <v>642</v>
      </c>
      <c r="E64">
        <v>5.75</v>
      </c>
      <c r="I64">
        <v>833.21</v>
      </c>
      <c r="J64">
        <v>32.5</v>
      </c>
      <c r="O64">
        <v>4668</v>
      </c>
      <c r="P64">
        <v>4668</v>
      </c>
      <c r="Q64">
        <v>139627</v>
      </c>
    </row>
    <row r="65" spans="3:19" x14ac:dyDescent="0.3">
      <c r="C65">
        <v>4</v>
      </c>
      <c r="D65" t="s">
        <v>4275</v>
      </c>
      <c r="E65">
        <v>2</v>
      </c>
      <c r="I65">
        <v>304</v>
      </c>
      <c r="Q65">
        <v>59957</v>
      </c>
    </row>
    <row r="66" spans="3:19" x14ac:dyDescent="0.3">
      <c r="C66">
        <v>4</v>
      </c>
      <c r="D66">
        <v>30</v>
      </c>
      <c r="E66">
        <v>2</v>
      </c>
      <c r="I66">
        <v>304</v>
      </c>
      <c r="Q66">
        <v>59957</v>
      </c>
    </row>
    <row r="67" spans="3:19" x14ac:dyDescent="0.3">
      <c r="C67" t="s">
        <v>4279</v>
      </c>
      <c r="E67">
        <v>96.75</v>
      </c>
      <c r="I67">
        <v>14037.259999999998</v>
      </c>
      <c r="J67">
        <v>1426.5</v>
      </c>
      <c r="K67">
        <v>216.95</v>
      </c>
      <c r="L67">
        <v>48</v>
      </c>
      <c r="O67">
        <v>31164</v>
      </c>
      <c r="P67">
        <v>31164</v>
      </c>
      <c r="Q67">
        <v>5448115</v>
      </c>
      <c r="R67">
        <v>3000</v>
      </c>
      <c r="S67">
        <v>9226.5846777297847</v>
      </c>
    </row>
    <row r="68" spans="3:19" x14ac:dyDescent="0.3">
      <c r="C68">
        <v>5</v>
      </c>
      <c r="D68" t="s">
        <v>272</v>
      </c>
      <c r="E68">
        <v>21</v>
      </c>
      <c r="I68">
        <v>3661.6</v>
      </c>
      <c r="J68">
        <v>579.5</v>
      </c>
      <c r="K68">
        <v>115.7</v>
      </c>
      <c r="L68">
        <v>48</v>
      </c>
      <c r="Q68">
        <v>2384289</v>
      </c>
      <c r="S68">
        <v>5059.9180110631169</v>
      </c>
    </row>
    <row r="69" spans="3:19" x14ac:dyDescent="0.3">
      <c r="C69">
        <v>5</v>
      </c>
      <c r="D69">
        <v>99</v>
      </c>
      <c r="S69">
        <v>5059.9180110631169</v>
      </c>
    </row>
    <row r="70" spans="3:19" x14ac:dyDescent="0.3">
      <c r="C70">
        <v>5</v>
      </c>
      <c r="D70">
        <v>100</v>
      </c>
      <c r="E70">
        <v>3</v>
      </c>
      <c r="I70">
        <v>516</v>
      </c>
      <c r="J70">
        <v>102</v>
      </c>
      <c r="L70">
        <v>48</v>
      </c>
      <c r="Q70">
        <v>203057</v>
      </c>
    </row>
    <row r="71" spans="3:19" x14ac:dyDescent="0.3">
      <c r="C71">
        <v>5</v>
      </c>
      <c r="D71">
        <v>101</v>
      </c>
      <c r="E71">
        <v>18</v>
      </c>
      <c r="I71">
        <v>3145.6</v>
      </c>
      <c r="J71">
        <v>477.5</v>
      </c>
      <c r="K71">
        <v>115.7</v>
      </c>
      <c r="Q71">
        <v>2181232</v>
      </c>
    </row>
    <row r="72" spans="3:19" x14ac:dyDescent="0.3">
      <c r="C72">
        <v>5</v>
      </c>
      <c r="D72" t="s">
        <v>4273</v>
      </c>
      <c r="E72">
        <v>1</v>
      </c>
      <c r="I72">
        <v>139.5</v>
      </c>
      <c r="J72">
        <v>30.5</v>
      </c>
      <c r="Q72">
        <v>64447</v>
      </c>
    </row>
    <row r="73" spans="3:19" x14ac:dyDescent="0.3">
      <c r="C73">
        <v>5</v>
      </c>
      <c r="D73">
        <v>526</v>
      </c>
      <c r="E73">
        <v>1</v>
      </c>
      <c r="I73">
        <v>139.5</v>
      </c>
      <c r="J73">
        <v>30.5</v>
      </c>
      <c r="Q73">
        <v>64447</v>
      </c>
    </row>
    <row r="74" spans="3:19" x14ac:dyDescent="0.3">
      <c r="C74">
        <v>5</v>
      </c>
      <c r="D74" t="s">
        <v>4274</v>
      </c>
      <c r="E74">
        <v>75.75</v>
      </c>
      <c r="I74">
        <v>10199.43</v>
      </c>
      <c r="J74">
        <v>696</v>
      </c>
      <c r="K74">
        <v>200</v>
      </c>
      <c r="O74">
        <v>64459</v>
      </c>
      <c r="P74">
        <v>64459</v>
      </c>
      <c r="Q74">
        <v>3016715</v>
      </c>
      <c r="S74">
        <v>4166.666666666667</v>
      </c>
    </row>
    <row r="75" spans="3:19" x14ac:dyDescent="0.3">
      <c r="C75">
        <v>5</v>
      </c>
      <c r="D75">
        <v>303</v>
      </c>
      <c r="E75">
        <v>15</v>
      </c>
      <c r="I75">
        <v>2173</v>
      </c>
      <c r="J75">
        <v>88.5</v>
      </c>
      <c r="K75">
        <v>40</v>
      </c>
      <c r="O75">
        <v>10317</v>
      </c>
      <c r="P75">
        <v>10317</v>
      </c>
      <c r="Q75">
        <v>514307</v>
      </c>
      <c r="S75">
        <v>4166.666666666667</v>
      </c>
    </row>
    <row r="76" spans="3:19" x14ac:dyDescent="0.3">
      <c r="C76">
        <v>5</v>
      </c>
      <c r="D76">
        <v>304</v>
      </c>
      <c r="E76">
        <v>30.25</v>
      </c>
      <c r="I76">
        <v>4201.75</v>
      </c>
      <c r="J76">
        <v>387.75</v>
      </c>
      <c r="K76">
        <v>105</v>
      </c>
      <c r="O76">
        <v>27932</v>
      </c>
      <c r="P76">
        <v>27932</v>
      </c>
      <c r="Q76">
        <v>1399924</v>
      </c>
    </row>
    <row r="77" spans="3:19" x14ac:dyDescent="0.3">
      <c r="C77">
        <v>5</v>
      </c>
      <c r="D77">
        <v>305</v>
      </c>
      <c r="E77">
        <v>18.75</v>
      </c>
      <c r="I77">
        <v>2340.75</v>
      </c>
      <c r="J77">
        <v>204.75</v>
      </c>
      <c r="K77">
        <v>55</v>
      </c>
      <c r="O77">
        <v>18760</v>
      </c>
      <c r="P77">
        <v>18760</v>
      </c>
      <c r="Q77">
        <v>860304</v>
      </c>
    </row>
    <row r="78" spans="3:19" x14ac:dyDescent="0.3">
      <c r="C78">
        <v>5</v>
      </c>
      <c r="D78">
        <v>424</v>
      </c>
      <c r="E78">
        <v>4</v>
      </c>
      <c r="I78">
        <v>172.5</v>
      </c>
      <c r="O78">
        <v>1000</v>
      </c>
      <c r="P78">
        <v>1000</v>
      </c>
      <c r="Q78">
        <v>32773</v>
      </c>
    </row>
    <row r="79" spans="3:19" x14ac:dyDescent="0.3">
      <c r="C79">
        <v>5</v>
      </c>
      <c r="D79">
        <v>636</v>
      </c>
      <c r="E79">
        <v>2</v>
      </c>
      <c r="I79">
        <v>334.5</v>
      </c>
      <c r="Q79">
        <v>57091</v>
      </c>
    </row>
    <row r="80" spans="3:19" x14ac:dyDescent="0.3">
      <c r="C80">
        <v>5</v>
      </c>
      <c r="D80">
        <v>642</v>
      </c>
      <c r="E80">
        <v>5.75</v>
      </c>
      <c r="I80">
        <v>976.93000000000006</v>
      </c>
      <c r="J80">
        <v>15</v>
      </c>
      <c r="O80">
        <v>6450</v>
      </c>
      <c r="P80">
        <v>6450</v>
      </c>
      <c r="Q80">
        <v>152316</v>
      </c>
    </row>
    <row r="81" spans="3:19" x14ac:dyDescent="0.3">
      <c r="C81">
        <v>5</v>
      </c>
      <c r="D81" t="s">
        <v>4275</v>
      </c>
      <c r="E81">
        <v>2</v>
      </c>
      <c r="I81">
        <v>352</v>
      </c>
      <c r="O81">
        <v>20000</v>
      </c>
      <c r="P81">
        <v>20000</v>
      </c>
      <c r="Q81">
        <v>80157</v>
      </c>
    </row>
    <row r="82" spans="3:19" x14ac:dyDescent="0.3">
      <c r="C82">
        <v>5</v>
      </c>
      <c r="D82">
        <v>30</v>
      </c>
      <c r="E82">
        <v>2</v>
      </c>
      <c r="I82">
        <v>352</v>
      </c>
      <c r="O82">
        <v>20000</v>
      </c>
      <c r="P82">
        <v>20000</v>
      </c>
      <c r="Q82">
        <v>80157</v>
      </c>
    </row>
    <row r="83" spans="3:19" x14ac:dyDescent="0.3">
      <c r="C83" t="s">
        <v>4280</v>
      </c>
      <c r="E83">
        <v>99.75</v>
      </c>
      <c r="I83">
        <v>14352.53</v>
      </c>
      <c r="J83">
        <v>1306</v>
      </c>
      <c r="K83">
        <v>315.7</v>
      </c>
      <c r="L83">
        <v>48</v>
      </c>
      <c r="O83">
        <v>84459</v>
      </c>
      <c r="P83">
        <v>84459</v>
      </c>
      <c r="Q83">
        <v>5545608</v>
      </c>
      <c r="S83">
        <v>9226.5846777297847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4297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572697.98</v>
      </c>
      <c r="C3" s="344">
        <f t="shared" ref="C3:Z3" si="0">SUBTOTAL(9,C6:C1048576)</f>
        <v>6</v>
      </c>
      <c r="D3" s="344"/>
      <c r="E3" s="344">
        <f>SUBTOTAL(9,E6:E1048576)/4</f>
        <v>562773.97999999986</v>
      </c>
      <c r="F3" s="344"/>
      <c r="G3" s="344">
        <f t="shared" si="0"/>
        <v>6</v>
      </c>
      <c r="H3" s="344">
        <f>SUBTOTAL(9,H6:H1048576)/4</f>
        <v>674233.3</v>
      </c>
      <c r="I3" s="347">
        <f>IF(B3&lt;&gt;0,H3/B3,"")</f>
        <v>1.1772929598948474</v>
      </c>
      <c r="J3" s="345">
        <f>IF(E3&lt;&gt;0,H3/E3,"")</f>
        <v>1.1980534352352257</v>
      </c>
      <c r="K3" s="346">
        <f t="shared" si="0"/>
        <v>0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31008.86</v>
      </c>
      <c r="R3" s="347" t="str">
        <f>IF(K3&lt;&gt;0,Q3/K3,"")</f>
        <v/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4293</v>
      </c>
      <c r="B6" s="871">
        <v>572697.98</v>
      </c>
      <c r="C6" s="872">
        <v>1</v>
      </c>
      <c r="D6" s="872">
        <v>1.0176340775385531</v>
      </c>
      <c r="E6" s="871">
        <v>562773.97999999986</v>
      </c>
      <c r="F6" s="872">
        <v>0.98267149466809689</v>
      </c>
      <c r="G6" s="872">
        <v>1</v>
      </c>
      <c r="H6" s="871">
        <v>674233.29999999993</v>
      </c>
      <c r="I6" s="872">
        <v>1.1772929598948472</v>
      </c>
      <c r="J6" s="872">
        <v>1.1980534352352255</v>
      </c>
      <c r="K6" s="871"/>
      <c r="L6" s="872"/>
      <c r="M6" s="872"/>
      <c r="N6" s="871"/>
      <c r="O6" s="872"/>
      <c r="P6" s="872"/>
      <c r="Q6" s="871">
        <v>15504.43</v>
      </c>
      <c r="R6" s="872"/>
      <c r="S6" s="872"/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4294</v>
      </c>
      <c r="B7" s="874">
        <v>554687.66999999993</v>
      </c>
      <c r="C7" s="875">
        <v>1</v>
      </c>
      <c r="D7" s="875">
        <v>1.0050595463455001</v>
      </c>
      <c r="E7" s="874">
        <v>551895.32999999984</v>
      </c>
      <c r="F7" s="875">
        <v>0.99496592379635895</v>
      </c>
      <c r="G7" s="875">
        <v>1</v>
      </c>
      <c r="H7" s="874">
        <v>658298.32999999996</v>
      </c>
      <c r="I7" s="875">
        <v>1.186790991766592</v>
      </c>
      <c r="J7" s="875">
        <v>1.1927956157918571</v>
      </c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4295</v>
      </c>
      <c r="B8" s="874">
        <v>18010.310000000001</v>
      </c>
      <c r="C8" s="875">
        <v>1</v>
      </c>
      <c r="D8" s="875">
        <v>1.6555647989410454</v>
      </c>
      <c r="E8" s="874">
        <v>10878.65</v>
      </c>
      <c r="F8" s="875">
        <v>0.60402347322172678</v>
      </c>
      <c r="G8" s="875">
        <v>1</v>
      </c>
      <c r="H8" s="874">
        <v>14194.97</v>
      </c>
      <c r="I8" s="875">
        <v>0.78815800505377187</v>
      </c>
      <c r="J8" s="875">
        <v>1.3048466491706232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4296</v>
      </c>
      <c r="B9" s="877"/>
      <c r="C9" s="878"/>
      <c r="D9" s="878"/>
      <c r="E9" s="877"/>
      <c r="F9" s="878"/>
      <c r="G9" s="878"/>
      <c r="H9" s="877">
        <v>1740</v>
      </c>
      <c r="I9" s="878"/>
      <c r="J9" s="878"/>
      <c r="K9" s="877"/>
      <c r="L9" s="878"/>
      <c r="M9" s="878"/>
      <c r="N9" s="877"/>
      <c r="O9" s="878"/>
      <c r="P9" s="878"/>
      <c r="Q9" s="877">
        <v>15504.43</v>
      </c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604</v>
      </c>
      <c r="B11" s="871">
        <v>572697.98</v>
      </c>
      <c r="C11" s="872">
        <v>1</v>
      </c>
      <c r="D11" s="872">
        <v>1.0176340775385528</v>
      </c>
      <c r="E11" s="871">
        <v>562773.98</v>
      </c>
      <c r="F11" s="872">
        <v>0.98267149466809711</v>
      </c>
      <c r="G11" s="872">
        <v>1</v>
      </c>
      <c r="H11" s="871">
        <v>672493.3</v>
      </c>
      <c r="I11" s="872">
        <v>1.1742547092622888</v>
      </c>
      <c r="J11" s="873">
        <v>1.1949616078554308</v>
      </c>
    </row>
    <row r="12" spans="1:28" ht="14.4" customHeight="1" x14ac:dyDescent="0.3">
      <c r="A12" s="880" t="s">
        <v>4298</v>
      </c>
      <c r="B12" s="874">
        <v>238937.66999999998</v>
      </c>
      <c r="C12" s="875">
        <v>1</v>
      </c>
      <c r="D12" s="875">
        <v>1.081446516485318</v>
      </c>
      <c r="E12" s="874">
        <v>220942.65999999997</v>
      </c>
      <c r="F12" s="875">
        <v>0.92468742998958675</v>
      </c>
      <c r="G12" s="875">
        <v>1</v>
      </c>
      <c r="H12" s="874">
        <v>266000.65999999997</v>
      </c>
      <c r="I12" s="875">
        <v>1.1132638064144511</v>
      </c>
      <c r="J12" s="876">
        <v>1.2039352653760935</v>
      </c>
    </row>
    <row r="13" spans="1:28" ht="14.4" customHeight="1" x14ac:dyDescent="0.3">
      <c r="A13" s="880" t="s">
        <v>4299</v>
      </c>
      <c r="B13" s="874">
        <v>333760.31</v>
      </c>
      <c r="C13" s="875">
        <v>1</v>
      </c>
      <c r="D13" s="875">
        <v>0.97638891017944185</v>
      </c>
      <c r="E13" s="874">
        <v>341831.31999999995</v>
      </c>
      <c r="F13" s="875">
        <v>1.0241820544809537</v>
      </c>
      <c r="G13" s="875">
        <v>1</v>
      </c>
      <c r="H13" s="874">
        <v>406492.64</v>
      </c>
      <c r="I13" s="875">
        <v>1.2179178524852161</v>
      </c>
      <c r="J13" s="876">
        <v>1.1891614846761265</v>
      </c>
    </row>
    <row r="14" spans="1:28" ht="14.4" customHeight="1" x14ac:dyDescent="0.3">
      <c r="A14" s="882" t="s">
        <v>4300</v>
      </c>
      <c r="B14" s="883"/>
      <c r="C14" s="884"/>
      <c r="D14" s="884"/>
      <c r="E14" s="883"/>
      <c r="F14" s="884"/>
      <c r="G14" s="884"/>
      <c r="H14" s="883">
        <v>1740</v>
      </c>
      <c r="I14" s="884"/>
      <c r="J14" s="885"/>
    </row>
    <row r="15" spans="1:28" ht="14.4" customHeight="1" thickBot="1" x14ac:dyDescent="0.35">
      <c r="A15" s="881" t="s">
        <v>4298</v>
      </c>
      <c r="B15" s="877"/>
      <c r="C15" s="878"/>
      <c r="D15" s="878"/>
      <c r="E15" s="877"/>
      <c r="F15" s="878"/>
      <c r="G15" s="878"/>
      <c r="H15" s="877">
        <v>1740</v>
      </c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1936</v>
      </c>
    </row>
    <row r="18" spans="1:1" ht="14.4" customHeight="1" x14ac:dyDescent="0.3">
      <c r="A18" s="804" t="s">
        <v>4301</v>
      </c>
    </row>
    <row r="19" spans="1:1" ht="14.4" customHeight="1" x14ac:dyDescent="0.3">
      <c r="A19" s="804" t="s">
        <v>4302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4306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1431</v>
      </c>
      <c r="C3" s="404">
        <f t="shared" si="0"/>
        <v>1450</v>
      </c>
      <c r="D3" s="438">
        <f t="shared" si="0"/>
        <v>1769</v>
      </c>
      <c r="E3" s="346">
        <f t="shared" si="0"/>
        <v>572697.98</v>
      </c>
      <c r="F3" s="344">
        <f t="shared" si="0"/>
        <v>562773.9800000001</v>
      </c>
      <c r="G3" s="405">
        <f t="shared" si="0"/>
        <v>674233.29999999981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1938</v>
      </c>
      <c r="B6" s="225"/>
      <c r="C6" s="225"/>
      <c r="D6" s="225">
        <v>9</v>
      </c>
      <c r="E6" s="887"/>
      <c r="F6" s="887"/>
      <c r="G6" s="888">
        <v>681.99</v>
      </c>
    </row>
    <row r="7" spans="1:7" ht="14.4" customHeight="1" x14ac:dyDescent="0.3">
      <c r="A7" s="857" t="s">
        <v>4298</v>
      </c>
      <c r="B7" s="849">
        <v>353</v>
      </c>
      <c r="C7" s="849">
        <v>315</v>
      </c>
      <c r="D7" s="849">
        <v>392</v>
      </c>
      <c r="E7" s="889">
        <v>238937.66999999998</v>
      </c>
      <c r="F7" s="889">
        <v>220942.65999999997</v>
      </c>
      <c r="G7" s="890">
        <v>267740.65999999997</v>
      </c>
    </row>
    <row r="8" spans="1:7" ht="14.4" customHeight="1" x14ac:dyDescent="0.3">
      <c r="A8" s="857" t="s">
        <v>1939</v>
      </c>
      <c r="B8" s="849"/>
      <c r="C8" s="849"/>
      <c r="D8" s="849">
        <v>2</v>
      </c>
      <c r="E8" s="889"/>
      <c r="F8" s="889"/>
      <c r="G8" s="890">
        <v>74</v>
      </c>
    </row>
    <row r="9" spans="1:7" ht="14.4" customHeight="1" x14ac:dyDescent="0.3">
      <c r="A9" s="857" t="s">
        <v>1940</v>
      </c>
      <c r="B9" s="849">
        <v>6</v>
      </c>
      <c r="C9" s="849">
        <v>3</v>
      </c>
      <c r="D9" s="849"/>
      <c r="E9" s="889">
        <v>650</v>
      </c>
      <c r="F9" s="889">
        <v>242.32999999999998</v>
      </c>
      <c r="G9" s="890"/>
    </row>
    <row r="10" spans="1:7" ht="14.4" customHeight="1" x14ac:dyDescent="0.3">
      <c r="A10" s="857" t="s">
        <v>1941</v>
      </c>
      <c r="B10" s="849">
        <v>186</v>
      </c>
      <c r="C10" s="849">
        <v>245</v>
      </c>
      <c r="D10" s="849">
        <v>291</v>
      </c>
      <c r="E10" s="889">
        <v>104622.67</v>
      </c>
      <c r="F10" s="889">
        <v>121683</v>
      </c>
      <c r="G10" s="890">
        <v>133780.66999999998</v>
      </c>
    </row>
    <row r="11" spans="1:7" ht="14.4" customHeight="1" x14ac:dyDescent="0.3">
      <c r="A11" s="857" t="s">
        <v>1942</v>
      </c>
      <c r="B11" s="849">
        <v>30</v>
      </c>
      <c r="C11" s="849">
        <v>3</v>
      </c>
      <c r="D11" s="849">
        <v>2</v>
      </c>
      <c r="E11" s="889">
        <v>2535.33</v>
      </c>
      <c r="F11" s="889">
        <v>242.32999999999998</v>
      </c>
      <c r="G11" s="890">
        <v>160.32999999999998</v>
      </c>
    </row>
    <row r="12" spans="1:7" ht="14.4" customHeight="1" x14ac:dyDescent="0.3">
      <c r="A12" s="857" t="s">
        <v>1943</v>
      </c>
      <c r="B12" s="849">
        <v>23</v>
      </c>
      <c r="C12" s="849">
        <v>19</v>
      </c>
      <c r="D12" s="849">
        <v>18</v>
      </c>
      <c r="E12" s="889">
        <v>2545.66</v>
      </c>
      <c r="F12" s="889">
        <v>1363.33</v>
      </c>
      <c r="G12" s="890">
        <v>1480.9899999999998</v>
      </c>
    </row>
    <row r="13" spans="1:7" ht="14.4" customHeight="1" x14ac:dyDescent="0.3">
      <c r="A13" s="857" t="s">
        <v>4303</v>
      </c>
      <c r="B13" s="849">
        <v>34</v>
      </c>
      <c r="C13" s="849">
        <v>28</v>
      </c>
      <c r="D13" s="849"/>
      <c r="E13" s="889">
        <v>2745.66</v>
      </c>
      <c r="F13" s="889">
        <v>2412.33</v>
      </c>
      <c r="G13" s="890"/>
    </row>
    <row r="14" spans="1:7" ht="14.4" customHeight="1" x14ac:dyDescent="0.3">
      <c r="A14" s="857" t="s">
        <v>1944</v>
      </c>
      <c r="B14" s="849">
        <v>29</v>
      </c>
      <c r="C14" s="849">
        <v>22</v>
      </c>
      <c r="D14" s="849">
        <v>28</v>
      </c>
      <c r="E14" s="889">
        <v>2599.34</v>
      </c>
      <c r="F14" s="889">
        <v>1935.67</v>
      </c>
      <c r="G14" s="890">
        <v>2181</v>
      </c>
    </row>
    <row r="15" spans="1:7" ht="14.4" customHeight="1" x14ac:dyDescent="0.3">
      <c r="A15" s="857" t="s">
        <v>1945</v>
      </c>
      <c r="B15" s="849">
        <v>4</v>
      </c>
      <c r="C15" s="849">
        <v>1</v>
      </c>
      <c r="D15" s="849"/>
      <c r="E15" s="889">
        <v>447.33</v>
      </c>
      <c r="F15" s="889">
        <v>37</v>
      </c>
      <c r="G15" s="890"/>
    </row>
    <row r="16" spans="1:7" ht="14.4" customHeight="1" x14ac:dyDescent="0.3">
      <c r="A16" s="857" t="s">
        <v>4304</v>
      </c>
      <c r="B16" s="849"/>
      <c r="C16" s="849">
        <v>1</v>
      </c>
      <c r="D16" s="849"/>
      <c r="E16" s="889"/>
      <c r="F16" s="889">
        <v>37</v>
      </c>
      <c r="G16" s="890"/>
    </row>
    <row r="17" spans="1:7" ht="14.4" customHeight="1" x14ac:dyDescent="0.3">
      <c r="A17" s="857" t="s">
        <v>1946</v>
      </c>
      <c r="B17" s="849">
        <v>347</v>
      </c>
      <c r="C17" s="849">
        <v>430</v>
      </c>
      <c r="D17" s="849">
        <v>543</v>
      </c>
      <c r="E17" s="889">
        <v>53008.34</v>
      </c>
      <c r="F17" s="889">
        <v>62914</v>
      </c>
      <c r="G17" s="890">
        <v>77728.66</v>
      </c>
    </row>
    <row r="18" spans="1:7" ht="14.4" customHeight="1" x14ac:dyDescent="0.3">
      <c r="A18" s="857" t="s">
        <v>1947</v>
      </c>
      <c r="B18" s="849">
        <v>214</v>
      </c>
      <c r="C18" s="849">
        <v>224</v>
      </c>
      <c r="D18" s="849">
        <v>160</v>
      </c>
      <c r="E18" s="889">
        <v>109627.32</v>
      </c>
      <c r="F18" s="889">
        <v>105771.33</v>
      </c>
      <c r="G18" s="890">
        <v>75033.990000000005</v>
      </c>
    </row>
    <row r="19" spans="1:7" ht="14.4" customHeight="1" x14ac:dyDescent="0.3">
      <c r="A19" s="857" t="s">
        <v>1948</v>
      </c>
      <c r="B19" s="849">
        <v>3</v>
      </c>
      <c r="C19" s="849"/>
      <c r="D19" s="849">
        <v>3</v>
      </c>
      <c r="E19" s="889">
        <v>242.32999999999998</v>
      </c>
      <c r="F19" s="889"/>
      <c r="G19" s="890">
        <v>243.32999999999998</v>
      </c>
    </row>
    <row r="20" spans="1:7" ht="14.4" customHeight="1" x14ac:dyDescent="0.3">
      <c r="A20" s="857" t="s">
        <v>1949</v>
      </c>
      <c r="B20" s="849">
        <v>9</v>
      </c>
      <c r="C20" s="849">
        <v>3</v>
      </c>
      <c r="D20" s="849">
        <v>18</v>
      </c>
      <c r="E20" s="889">
        <v>1683.99</v>
      </c>
      <c r="F20" s="889">
        <v>242.32999999999998</v>
      </c>
      <c r="G20" s="890">
        <v>2633.33</v>
      </c>
    </row>
    <row r="21" spans="1:7" ht="14.4" customHeight="1" x14ac:dyDescent="0.3">
      <c r="A21" s="857" t="s">
        <v>1950</v>
      </c>
      <c r="B21" s="849">
        <v>28</v>
      </c>
      <c r="C21" s="849">
        <v>7</v>
      </c>
      <c r="D21" s="849">
        <v>16</v>
      </c>
      <c r="E21" s="889">
        <v>2539.67</v>
      </c>
      <c r="F21" s="889">
        <v>561</v>
      </c>
      <c r="G21" s="890">
        <v>1288.3400000000001</v>
      </c>
    </row>
    <row r="22" spans="1:7" ht="14.4" customHeight="1" x14ac:dyDescent="0.3">
      <c r="A22" s="857" t="s">
        <v>1951</v>
      </c>
      <c r="B22" s="849">
        <v>165</v>
      </c>
      <c r="C22" s="849">
        <v>139</v>
      </c>
      <c r="D22" s="849">
        <v>161</v>
      </c>
      <c r="E22" s="889">
        <v>50512.67</v>
      </c>
      <c r="F22" s="889">
        <v>39295</v>
      </c>
      <c r="G22" s="890">
        <v>46757.34</v>
      </c>
    </row>
    <row r="23" spans="1:7" ht="14.4" customHeight="1" x14ac:dyDescent="0.3">
      <c r="A23" s="857" t="s">
        <v>1952</v>
      </c>
      <c r="B23" s="849"/>
      <c r="C23" s="849">
        <v>10</v>
      </c>
      <c r="D23" s="849">
        <v>125</v>
      </c>
      <c r="E23" s="889"/>
      <c r="F23" s="889">
        <v>5094.67</v>
      </c>
      <c r="G23" s="890">
        <v>64411.67</v>
      </c>
    </row>
    <row r="24" spans="1:7" ht="14.4" customHeight="1" thickBot="1" x14ac:dyDescent="0.35">
      <c r="A24" s="893" t="s">
        <v>4305</v>
      </c>
      <c r="B24" s="851"/>
      <c r="C24" s="851"/>
      <c r="D24" s="851">
        <v>1</v>
      </c>
      <c r="E24" s="891"/>
      <c r="F24" s="891"/>
      <c r="G24" s="892">
        <v>37</v>
      </c>
    </row>
    <row r="25" spans="1:7" ht="14.4" customHeight="1" x14ac:dyDescent="0.3">
      <c r="A25" s="804" t="s">
        <v>301</v>
      </c>
    </row>
    <row r="26" spans="1:7" ht="14.4" customHeight="1" x14ac:dyDescent="0.3">
      <c r="A26" s="805" t="s">
        <v>1936</v>
      </c>
    </row>
    <row r="27" spans="1:7" ht="14.4" customHeight="1" x14ac:dyDescent="0.3">
      <c r="A27" s="804" t="s">
        <v>4301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4398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1431</v>
      </c>
      <c r="H3" s="208">
        <f t="shared" si="0"/>
        <v>572697.9800000001</v>
      </c>
      <c r="I3" s="78"/>
      <c r="J3" s="78"/>
      <c r="K3" s="208">
        <f t="shared" si="0"/>
        <v>1450</v>
      </c>
      <c r="L3" s="208">
        <f t="shared" si="0"/>
        <v>562773.9800000001</v>
      </c>
      <c r="M3" s="78"/>
      <c r="N3" s="78"/>
      <c r="O3" s="208">
        <f t="shared" si="0"/>
        <v>1772</v>
      </c>
      <c r="P3" s="208">
        <f t="shared" si="0"/>
        <v>689737.73000000021</v>
      </c>
      <c r="Q3" s="79">
        <f>IF(L3=0,0,P3/L3)</f>
        <v>1.2256034474088515</v>
      </c>
      <c r="R3" s="209">
        <f>IF(O3=0,0,P3/O3)</f>
        <v>389.24251128668186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4307</v>
      </c>
      <c r="B6" s="825" t="s">
        <v>4308</v>
      </c>
      <c r="C6" s="825" t="s">
        <v>604</v>
      </c>
      <c r="D6" s="825" t="s">
        <v>4309</v>
      </c>
      <c r="E6" s="825" t="s">
        <v>4310</v>
      </c>
      <c r="F6" s="825" t="s">
        <v>4311</v>
      </c>
      <c r="G6" s="225">
        <v>183</v>
      </c>
      <c r="H6" s="225">
        <v>6771</v>
      </c>
      <c r="I6" s="825">
        <v>1.0397727272727273</v>
      </c>
      <c r="J6" s="825">
        <v>37</v>
      </c>
      <c r="K6" s="225">
        <v>176</v>
      </c>
      <c r="L6" s="225">
        <v>6512</v>
      </c>
      <c r="M6" s="825">
        <v>1</v>
      </c>
      <c r="N6" s="825">
        <v>37</v>
      </c>
      <c r="O6" s="225">
        <v>164</v>
      </c>
      <c r="P6" s="225">
        <v>6068</v>
      </c>
      <c r="Q6" s="830">
        <v>0.93181818181818177</v>
      </c>
      <c r="R6" s="848">
        <v>37</v>
      </c>
    </row>
    <row r="7" spans="1:18" ht="14.4" customHeight="1" x14ac:dyDescent="0.3">
      <c r="A7" s="831" t="s">
        <v>4307</v>
      </c>
      <c r="B7" s="832" t="s">
        <v>4308</v>
      </c>
      <c r="C7" s="832" t="s">
        <v>604</v>
      </c>
      <c r="D7" s="832" t="s">
        <v>4309</v>
      </c>
      <c r="E7" s="832" t="s">
        <v>4310</v>
      </c>
      <c r="F7" s="832" t="s">
        <v>4312</v>
      </c>
      <c r="G7" s="849"/>
      <c r="H7" s="849"/>
      <c r="I7" s="832"/>
      <c r="J7" s="832"/>
      <c r="K7" s="849">
        <v>2</v>
      </c>
      <c r="L7" s="849">
        <v>74</v>
      </c>
      <c r="M7" s="832">
        <v>1</v>
      </c>
      <c r="N7" s="832">
        <v>37</v>
      </c>
      <c r="O7" s="849">
        <v>2</v>
      </c>
      <c r="P7" s="849">
        <v>74</v>
      </c>
      <c r="Q7" s="837">
        <v>1</v>
      </c>
      <c r="R7" s="850">
        <v>37</v>
      </c>
    </row>
    <row r="8" spans="1:18" ht="14.4" customHeight="1" x14ac:dyDescent="0.3">
      <c r="A8" s="831" t="s">
        <v>4307</v>
      </c>
      <c r="B8" s="832" t="s">
        <v>4308</v>
      </c>
      <c r="C8" s="832" t="s">
        <v>604</v>
      </c>
      <c r="D8" s="832" t="s">
        <v>4309</v>
      </c>
      <c r="E8" s="832" t="s">
        <v>4313</v>
      </c>
      <c r="F8" s="832" t="s">
        <v>4314</v>
      </c>
      <c r="G8" s="849"/>
      <c r="H8" s="849"/>
      <c r="I8" s="832"/>
      <c r="J8" s="832"/>
      <c r="K8" s="849">
        <v>1</v>
      </c>
      <c r="L8" s="849">
        <v>5</v>
      </c>
      <c r="M8" s="832">
        <v>1</v>
      </c>
      <c r="N8" s="832">
        <v>5</v>
      </c>
      <c r="O8" s="849"/>
      <c r="P8" s="849"/>
      <c r="Q8" s="837"/>
      <c r="R8" s="850"/>
    </row>
    <row r="9" spans="1:18" ht="14.4" customHeight="1" x14ac:dyDescent="0.3">
      <c r="A9" s="831" t="s">
        <v>4307</v>
      </c>
      <c r="B9" s="832" t="s">
        <v>4308</v>
      </c>
      <c r="C9" s="832" t="s">
        <v>604</v>
      </c>
      <c r="D9" s="832" t="s">
        <v>4309</v>
      </c>
      <c r="E9" s="832" t="s">
        <v>4315</v>
      </c>
      <c r="F9" s="832" t="s">
        <v>4316</v>
      </c>
      <c r="G9" s="849">
        <v>1</v>
      </c>
      <c r="H9" s="849">
        <v>701</v>
      </c>
      <c r="I9" s="832">
        <v>1</v>
      </c>
      <c r="J9" s="832">
        <v>701</v>
      </c>
      <c r="K9" s="849">
        <v>1</v>
      </c>
      <c r="L9" s="849">
        <v>701</v>
      </c>
      <c r="M9" s="832">
        <v>1</v>
      </c>
      <c r="N9" s="832">
        <v>701</v>
      </c>
      <c r="O9" s="849"/>
      <c r="P9" s="849"/>
      <c r="Q9" s="837"/>
      <c r="R9" s="850"/>
    </row>
    <row r="10" spans="1:18" ht="14.4" customHeight="1" x14ac:dyDescent="0.3">
      <c r="A10" s="831" t="s">
        <v>4307</v>
      </c>
      <c r="B10" s="832" t="s">
        <v>4308</v>
      </c>
      <c r="C10" s="832" t="s">
        <v>604</v>
      </c>
      <c r="D10" s="832" t="s">
        <v>4309</v>
      </c>
      <c r="E10" s="832" t="s">
        <v>4315</v>
      </c>
      <c r="F10" s="832" t="s">
        <v>4317</v>
      </c>
      <c r="G10" s="849">
        <v>4</v>
      </c>
      <c r="H10" s="849">
        <v>2804</v>
      </c>
      <c r="I10" s="832"/>
      <c r="J10" s="832">
        <v>701</v>
      </c>
      <c r="K10" s="849"/>
      <c r="L10" s="849"/>
      <c r="M10" s="832"/>
      <c r="N10" s="832"/>
      <c r="O10" s="849">
        <v>4</v>
      </c>
      <c r="P10" s="849">
        <v>2808</v>
      </c>
      <c r="Q10" s="837"/>
      <c r="R10" s="850">
        <v>702</v>
      </c>
    </row>
    <row r="11" spans="1:18" ht="14.4" customHeight="1" x14ac:dyDescent="0.3">
      <c r="A11" s="831" t="s">
        <v>4307</v>
      </c>
      <c r="B11" s="832" t="s">
        <v>4308</v>
      </c>
      <c r="C11" s="832" t="s">
        <v>604</v>
      </c>
      <c r="D11" s="832" t="s">
        <v>4309</v>
      </c>
      <c r="E11" s="832" t="s">
        <v>4318</v>
      </c>
      <c r="F11" s="832" t="s">
        <v>4319</v>
      </c>
      <c r="G11" s="849">
        <v>79</v>
      </c>
      <c r="H11" s="849">
        <v>11139</v>
      </c>
      <c r="I11" s="832">
        <v>1</v>
      </c>
      <c r="J11" s="832">
        <v>141</v>
      </c>
      <c r="K11" s="849">
        <v>79</v>
      </c>
      <c r="L11" s="849">
        <v>11139</v>
      </c>
      <c r="M11" s="832">
        <v>1</v>
      </c>
      <c r="N11" s="832">
        <v>141</v>
      </c>
      <c r="O11" s="849">
        <v>236</v>
      </c>
      <c r="P11" s="849">
        <v>33276</v>
      </c>
      <c r="Q11" s="837">
        <v>2.9873417721518987</v>
      </c>
      <c r="R11" s="850">
        <v>141</v>
      </c>
    </row>
    <row r="12" spans="1:18" ht="14.4" customHeight="1" x14ac:dyDescent="0.3">
      <c r="A12" s="831" t="s">
        <v>4307</v>
      </c>
      <c r="B12" s="832" t="s">
        <v>4308</v>
      </c>
      <c r="C12" s="832" t="s">
        <v>604</v>
      </c>
      <c r="D12" s="832" t="s">
        <v>4309</v>
      </c>
      <c r="E12" s="832" t="s">
        <v>4318</v>
      </c>
      <c r="F12" s="832" t="s">
        <v>4320</v>
      </c>
      <c r="G12" s="849">
        <v>2</v>
      </c>
      <c r="H12" s="849">
        <v>282</v>
      </c>
      <c r="I12" s="832">
        <v>0.4</v>
      </c>
      <c r="J12" s="832">
        <v>141</v>
      </c>
      <c r="K12" s="849">
        <v>5</v>
      </c>
      <c r="L12" s="849">
        <v>705</v>
      </c>
      <c r="M12" s="832">
        <v>1</v>
      </c>
      <c r="N12" s="832">
        <v>141</v>
      </c>
      <c r="O12" s="849">
        <v>2</v>
      </c>
      <c r="P12" s="849">
        <v>282</v>
      </c>
      <c r="Q12" s="837">
        <v>0.4</v>
      </c>
      <c r="R12" s="850">
        <v>141</v>
      </c>
    </row>
    <row r="13" spans="1:18" ht="14.4" customHeight="1" x14ac:dyDescent="0.3">
      <c r="A13" s="831" t="s">
        <v>4307</v>
      </c>
      <c r="B13" s="832" t="s">
        <v>4308</v>
      </c>
      <c r="C13" s="832" t="s">
        <v>604</v>
      </c>
      <c r="D13" s="832" t="s">
        <v>4309</v>
      </c>
      <c r="E13" s="832" t="s">
        <v>4321</v>
      </c>
      <c r="F13" s="832" t="s">
        <v>4322</v>
      </c>
      <c r="G13" s="849">
        <v>14</v>
      </c>
      <c r="H13" s="849">
        <v>13398</v>
      </c>
      <c r="I13" s="832">
        <v>0.63636363636363635</v>
      </c>
      <c r="J13" s="832">
        <v>957</v>
      </c>
      <c r="K13" s="849">
        <v>22</v>
      </c>
      <c r="L13" s="849">
        <v>21054</v>
      </c>
      <c r="M13" s="832">
        <v>1</v>
      </c>
      <c r="N13" s="832">
        <v>957</v>
      </c>
      <c r="O13" s="849">
        <v>16</v>
      </c>
      <c r="P13" s="849">
        <v>15328</v>
      </c>
      <c r="Q13" s="837">
        <v>0.72803267787593806</v>
      </c>
      <c r="R13" s="850">
        <v>958</v>
      </c>
    </row>
    <row r="14" spans="1:18" ht="14.4" customHeight="1" x14ac:dyDescent="0.3">
      <c r="A14" s="831" t="s">
        <v>4307</v>
      </c>
      <c r="B14" s="832" t="s">
        <v>4308</v>
      </c>
      <c r="C14" s="832" t="s">
        <v>604</v>
      </c>
      <c r="D14" s="832" t="s">
        <v>4309</v>
      </c>
      <c r="E14" s="832" t="s">
        <v>4321</v>
      </c>
      <c r="F14" s="832" t="s">
        <v>4323</v>
      </c>
      <c r="G14" s="849">
        <v>3</v>
      </c>
      <c r="H14" s="849">
        <v>2871</v>
      </c>
      <c r="I14" s="832"/>
      <c r="J14" s="832">
        <v>957</v>
      </c>
      <c r="K14" s="849"/>
      <c r="L14" s="849"/>
      <c r="M14" s="832"/>
      <c r="N14" s="832"/>
      <c r="O14" s="849">
        <v>1</v>
      </c>
      <c r="P14" s="849">
        <v>958</v>
      </c>
      <c r="Q14" s="837"/>
      <c r="R14" s="850">
        <v>958</v>
      </c>
    </row>
    <row r="15" spans="1:18" ht="14.4" customHeight="1" x14ac:dyDescent="0.3">
      <c r="A15" s="831" t="s">
        <v>4307</v>
      </c>
      <c r="B15" s="832" t="s">
        <v>4308</v>
      </c>
      <c r="C15" s="832" t="s">
        <v>604</v>
      </c>
      <c r="D15" s="832" t="s">
        <v>4309</v>
      </c>
      <c r="E15" s="832" t="s">
        <v>4324</v>
      </c>
      <c r="F15" s="832" t="s">
        <v>4325</v>
      </c>
      <c r="G15" s="849"/>
      <c r="H15" s="849"/>
      <c r="I15" s="832"/>
      <c r="J15" s="832"/>
      <c r="K15" s="849">
        <v>2</v>
      </c>
      <c r="L15" s="849">
        <v>864</v>
      </c>
      <c r="M15" s="832">
        <v>1</v>
      </c>
      <c r="N15" s="832">
        <v>432</v>
      </c>
      <c r="O15" s="849">
        <v>1</v>
      </c>
      <c r="P15" s="849">
        <v>432</v>
      </c>
      <c r="Q15" s="837">
        <v>0.5</v>
      </c>
      <c r="R15" s="850">
        <v>432</v>
      </c>
    </row>
    <row r="16" spans="1:18" ht="14.4" customHeight="1" x14ac:dyDescent="0.3">
      <c r="A16" s="831" t="s">
        <v>4307</v>
      </c>
      <c r="B16" s="832" t="s">
        <v>4308</v>
      </c>
      <c r="C16" s="832" t="s">
        <v>604</v>
      </c>
      <c r="D16" s="832" t="s">
        <v>4309</v>
      </c>
      <c r="E16" s="832" t="s">
        <v>4324</v>
      </c>
      <c r="F16" s="832" t="s">
        <v>4326</v>
      </c>
      <c r="G16" s="849">
        <v>6</v>
      </c>
      <c r="H16" s="849">
        <v>2586</v>
      </c>
      <c r="I16" s="832">
        <v>1.4965277777777777</v>
      </c>
      <c r="J16" s="832">
        <v>431</v>
      </c>
      <c r="K16" s="849">
        <v>4</v>
      </c>
      <c r="L16" s="849">
        <v>1728</v>
      </c>
      <c r="M16" s="832">
        <v>1</v>
      </c>
      <c r="N16" s="832">
        <v>432</v>
      </c>
      <c r="O16" s="849">
        <v>3</v>
      </c>
      <c r="P16" s="849">
        <v>1296</v>
      </c>
      <c r="Q16" s="837">
        <v>0.75</v>
      </c>
      <c r="R16" s="850">
        <v>432</v>
      </c>
    </row>
    <row r="17" spans="1:18" ht="14.4" customHeight="1" x14ac:dyDescent="0.3">
      <c r="A17" s="831" t="s">
        <v>4307</v>
      </c>
      <c r="B17" s="832" t="s">
        <v>4308</v>
      </c>
      <c r="C17" s="832" t="s">
        <v>604</v>
      </c>
      <c r="D17" s="832" t="s">
        <v>4309</v>
      </c>
      <c r="E17" s="832" t="s">
        <v>4327</v>
      </c>
      <c r="F17" s="832" t="s">
        <v>4328</v>
      </c>
      <c r="G17" s="849">
        <v>324</v>
      </c>
      <c r="H17" s="849">
        <v>326592</v>
      </c>
      <c r="I17" s="832">
        <v>1.0021018265947035</v>
      </c>
      <c r="J17" s="832">
        <v>1008</v>
      </c>
      <c r="K17" s="849">
        <v>323</v>
      </c>
      <c r="L17" s="849">
        <v>325907</v>
      </c>
      <c r="M17" s="832">
        <v>1</v>
      </c>
      <c r="N17" s="832">
        <v>1009</v>
      </c>
      <c r="O17" s="849">
        <v>376</v>
      </c>
      <c r="P17" s="849">
        <v>379760</v>
      </c>
      <c r="Q17" s="837">
        <v>1.1652403906635942</v>
      </c>
      <c r="R17" s="850">
        <v>1010</v>
      </c>
    </row>
    <row r="18" spans="1:18" ht="14.4" customHeight="1" x14ac:dyDescent="0.3">
      <c r="A18" s="831" t="s">
        <v>4307</v>
      </c>
      <c r="B18" s="832" t="s">
        <v>4308</v>
      </c>
      <c r="C18" s="832" t="s">
        <v>604</v>
      </c>
      <c r="D18" s="832" t="s">
        <v>4309</v>
      </c>
      <c r="E18" s="832" t="s">
        <v>4327</v>
      </c>
      <c r="F18" s="832" t="s">
        <v>4329</v>
      </c>
      <c r="G18" s="849">
        <v>4</v>
      </c>
      <c r="H18" s="849">
        <v>4032</v>
      </c>
      <c r="I18" s="832">
        <v>0.57086223984142714</v>
      </c>
      <c r="J18" s="832">
        <v>1008</v>
      </c>
      <c r="K18" s="849">
        <v>7</v>
      </c>
      <c r="L18" s="849">
        <v>7063</v>
      </c>
      <c r="M18" s="832">
        <v>1</v>
      </c>
      <c r="N18" s="832">
        <v>1009</v>
      </c>
      <c r="O18" s="849"/>
      <c r="P18" s="849"/>
      <c r="Q18" s="837"/>
      <c r="R18" s="850"/>
    </row>
    <row r="19" spans="1:18" ht="14.4" customHeight="1" x14ac:dyDescent="0.3">
      <c r="A19" s="831" t="s">
        <v>4307</v>
      </c>
      <c r="B19" s="832" t="s">
        <v>4308</v>
      </c>
      <c r="C19" s="832" t="s">
        <v>604</v>
      </c>
      <c r="D19" s="832" t="s">
        <v>4309</v>
      </c>
      <c r="E19" s="832" t="s">
        <v>4330</v>
      </c>
      <c r="F19" s="832" t="s">
        <v>4331</v>
      </c>
      <c r="G19" s="849">
        <v>6</v>
      </c>
      <c r="H19" s="849">
        <v>12732</v>
      </c>
      <c r="I19" s="832">
        <v>3</v>
      </c>
      <c r="J19" s="832">
        <v>2122</v>
      </c>
      <c r="K19" s="849">
        <v>2</v>
      </c>
      <c r="L19" s="849">
        <v>4244</v>
      </c>
      <c r="M19" s="832">
        <v>1</v>
      </c>
      <c r="N19" s="832">
        <v>2122</v>
      </c>
      <c r="O19" s="849">
        <v>2</v>
      </c>
      <c r="P19" s="849">
        <v>4248</v>
      </c>
      <c r="Q19" s="837">
        <v>1.0009425070688029</v>
      </c>
      <c r="R19" s="850">
        <v>2124</v>
      </c>
    </row>
    <row r="20" spans="1:18" ht="14.4" customHeight="1" x14ac:dyDescent="0.3">
      <c r="A20" s="831" t="s">
        <v>4307</v>
      </c>
      <c r="B20" s="832" t="s">
        <v>4308</v>
      </c>
      <c r="C20" s="832" t="s">
        <v>604</v>
      </c>
      <c r="D20" s="832" t="s">
        <v>4309</v>
      </c>
      <c r="E20" s="832" t="s">
        <v>4332</v>
      </c>
      <c r="F20" s="832" t="s">
        <v>4333</v>
      </c>
      <c r="G20" s="849">
        <v>1</v>
      </c>
      <c r="H20" s="849">
        <v>318</v>
      </c>
      <c r="I20" s="832"/>
      <c r="J20" s="832">
        <v>318</v>
      </c>
      <c r="K20" s="849"/>
      <c r="L20" s="849"/>
      <c r="M20" s="832"/>
      <c r="N20" s="832"/>
      <c r="O20" s="849">
        <v>4</v>
      </c>
      <c r="P20" s="849">
        <v>1276</v>
      </c>
      <c r="Q20" s="837"/>
      <c r="R20" s="850">
        <v>319</v>
      </c>
    </row>
    <row r="21" spans="1:18" ht="14.4" customHeight="1" x14ac:dyDescent="0.3">
      <c r="A21" s="831" t="s">
        <v>4307</v>
      </c>
      <c r="B21" s="832" t="s">
        <v>4308</v>
      </c>
      <c r="C21" s="832" t="s">
        <v>604</v>
      </c>
      <c r="D21" s="832" t="s">
        <v>4309</v>
      </c>
      <c r="E21" s="832" t="s">
        <v>4334</v>
      </c>
      <c r="F21" s="832" t="s">
        <v>4335</v>
      </c>
      <c r="G21" s="849">
        <v>9</v>
      </c>
      <c r="H21" s="849">
        <v>7848</v>
      </c>
      <c r="I21" s="832">
        <v>2.2474226804123711</v>
      </c>
      <c r="J21" s="832">
        <v>872</v>
      </c>
      <c r="K21" s="849">
        <v>4</v>
      </c>
      <c r="L21" s="849">
        <v>3492</v>
      </c>
      <c r="M21" s="832">
        <v>1</v>
      </c>
      <c r="N21" s="832">
        <v>873</v>
      </c>
      <c r="O21" s="849">
        <v>3</v>
      </c>
      <c r="P21" s="849">
        <v>2622</v>
      </c>
      <c r="Q21" s="837">
        <v>0.75085910652920962</v>
      </c>
      <c r="R21" s="850">
        <v>874</v>
      </c>
    </row>
    <row r="22" spans="1:18" ht="14.4" customHeight="1" x14ac:dyDescent="0.3">
      <c r="A22" s="831" t="s">
        <v>4307</v>
      </c>
      <c r="B22" s="832" t="s">
        <v>4308</v>
      </c>
      <c r="C22" s="832" t="s">
        <v>604</v>
      </c>
      <c r="D22" s="832" t="s">
        <v>4309</v>
      </c>
      <c r="E22" s="832" t="s">
        <v>4336</v>
      </c>
      <c r="F22" s="832" t="s">
        <v>4337</v>
      </c>
      <c r="G22" s="849">
        <v>4</v>
      </c>
      <c r="H22" s="849">
        <v>133.32999999999998</v>
      </c>
      <c r="I22" s="832">
        <v>1</v>
      </c>
      <c r="J22" s="832">
        <v>33.332499999999996</v>
      </c>
      <c r="K22" s="849">
        <v>4</v>
      </c>
      <c r="L22" s="849">
        <v>133.32999999999998</v>
      </c>
      <c r="M22" s="832">
        <v>1</v>
      </c>
      <c r="N22" s="832">
        <v>33.332499999999996</v>
      </c>
      <c r="O22" s="849">
        <v>3</v>
      </c>
      <c r="P22" s="849">
        <v>99.99</v>
      </c>
      <c r="Q22" s="837">
        <v>0.74994374859371493</v>
      </c>
      <c r="R22" s="850">
        <v>33.33</v>
      </c>
    </row>
    <row r="23" spans="1:18" ht="14.4" customHeight="1" x14ac:dyDescent="0.3">
      <c r="A23" s="831" t="s">
        <v>4307</v>
      </c>
      <c r="B23" s="832" t="s">
        <v>4308</v>
      </c>
      <c r="C23" s="832" t="s">
        <v>604</v>
      </c>
      <c r="D23" s="832" t="s">
        <v>4309</v>
      </c>
      <c r="E23" s="832" t="s">
        <v>4336</v>
      </c>
      <c r="F23" s="832" t="s">
        <v>4338</v>
      </c>
      <c r="G23" s="849">
        <v>187</v>
      </c>
      <c r="H23" s="849">
        <v>6233.34</v>
      </c>
      <c r="I23" s="832">
        <v>0.63605510204081639</v>
      </c>
      <c r="J23" s="832">
        <v>33.333368983957222</v>
      </c>
      <c r="K23" s="849">
        <v>294</v>
      </c>
      <c r="L23" s="849">
        <v>9800</v>
      </c>
      <c r="M23" s="832">
        <v>1</v>
      </c>
      <c r="N23" s="832">
        <v>33.333333333333336</v>
      </c>
      <c r="O23" s="849">
        <v>328</v>
      </c>
      <c r="P23" s="849">
        <v>10933.34</v>
      </c>
      <c r="Q23" s="837">
        <v>1.1156469387755101</v>
      </c>
      <c r="R23" s="850">
        <v>33.333353658536588</v>
      </c>
    </row>
    <row r="24" spans="1:18" ht="14.4" customHeight="1" x14ac:dyDescent="0.3">
      <c r="A24" s="831" t="s">
        <v>4307</v>
      </c>
      <c r="B24" s="832" t="s">
        <v>4308</v>
      </c>
      <c r="C24" s="832" t="s">
        <v>604</v>
      </c>
      <c r="D24" s="832" t="s">
        <v>4309</v>
      </c>
      <c r="E24" s="832" t="s">
        <v>4339</v>
      </c>
      <c r="F24" s="832" t="s">
        <v>4340</v>
      </c>
      <c r="G24" s="849">
        <v>81</v>
      </c>
      <c r="H24" s="849">
        <v>2997</v>
      </c>
      <c r="I24" s="832">
        <v>2.4545454545454546</v>
      </c>
      <c r="J24" s="832">
        <v>37</v>
      </c>
      <c r="K24" s="849">
        <v>33</v>
      </c>
      <c r="L24" s="849">
        <v>1221</v>
      </c>
      <c r="M24" s="832">
        <v>1</v>
      </c>
      <c r="N24" s="832">
        <v>37</v>
      </c>
      <c r="O24" s="849">
        <v>100</v>
      </c>
      <c r="P24" s="849">
        <v>3700</v>
      </c>
      <c r="Q24" s="837">
        <v>3.0303030303030303</v>
      </c>
      <c r="R24" s="850">
        <v>37</v>
      </c>
    </row>
    <row r="25" spans="1:18" ht="14.4" customHeight="1" x14ac:dyDescent="0.3">
      <c r="A25" s="831" t="s">
        <v>4307</v>
      </c>
      <c r="B25" s="832" t="s">
        <v>4308</v>
      </c>
      <c r="C25" s="832" t="s">
        <v>604</v>
      </c>
      <c r="D25" s="832" t="s">
        <v>4309</v>
      </c>
      <c r="E25" s="832" t="s">
        <v>4341</v>
      </c>
      <c r="F25" s="832" t="s">
        <v>4342</v>
      </c>
      <c r="G25" s="849">
        <v>1</v>
      </c>
      <c r="H25" s="849">
        <v>86</v>
      </c>
      <c r="I25" s="832">
        <v>1</v>
      </c>
      <c r="J25" s="832">
        <v>86</v>
      </c>
      <c r="K25" s="849">
        <v>1</v>
      </c>
      <c r="L25" s="849">
        <v>86</v>
      </c>
      <c r="M25" s="832">
        <v>1</v>
      </c>
      <c r="N25" s="832">
        <v>86</v>
      </c>
      <c r="O25" s="849"/>
      <c r="P25" s="849"/>
      <c r="Q25" s="837"/>
      <c r="R25" s="850"/>
    </row>
    <row r="26" spans="1:18" ht="14.4" customHeight="1" x14ac:dyDescent="0.3">
      <c r="A26" s="831" t="s">
        <v>4307</v>
      </c>
      <c r="B26" s="832" t="s">
        <v>4308</v>
      </c>
      <c r="C26" s="832" t="s">
        <v>604</v>
      </c>
      <c r="D26" s="832" t="s">
        <v>4309</v>
      </c>
      <c r="E26" s="832" t="s">
        <v>4341</v>
      </c>
      <c r="F26" s="832" t="s">
        <v>4343</v>
      </c>
      <c r="G26" s="849">
        <v>1</v>
      </c>
      <c r="H26" s="849">
        <v>86</v>
      </c>
      <c r="I26" s="832">
        <v>1</v>
      </c>
      <c r="J26" s="832">
        <v>86</v>
      </c>
      <c r="K26" s="849">
        <v>1</v>
      </c>
      <c r="L26" s="849">
        <v>86</v>
      </c>
      <c r="M26" s="832">
        <v>1</v>
      </c>
      <c r="N26" s="832">
        <v>86</v>
      </c>
      <c r="O26" s="849"/>
      <c r="P26" s="849"/>
      <c r="Q26" s="837"/>
      <c r="R26" s="850"/>
    </row>
    <row r="27" spans="1:18" ht="14.4" customHeight="1" x14ac:dyDescent="0.3">
      <c r="A27" s="831" t="s">
        <v>4307</v>
      </c>
      <c r="B27" s="832" t="s">
        <v>4308</v>
      </c>
      <c r="C27" s="832" t="s">
        <v>604</v>
      </c>
      <c r="D27" s="832" t="s">
        <v>4309</v>
      </c>
      <c r="E27" s="832" t="s">
        <v>4344</v>
      </c>
      <c r="F27" s="832" t="s">
        <v>4345</v>
      </c>
      <c r="G27" s="849">
        <v>1</v>
      </c>
      <c r="H27" s="849">
        <v>32</v>
      </c>
      <c r="I27" s="832">
        <v>1</v>
      </c>
      <c r="J27" s="832">
        <v>32</v>
      </c>
      <c r="K27" s="849">
        <v>1</v>
      </c>
      <c r="L27" s="849">
        <v>32</v>
      </c>
      <c r="M27" s="832">
        <v>1</v>
      </c>
      <c r="N27" s="832">
        <v>32</v>
      </c>
      <c r="O27" s="849"/>
      <c r="P27" s="849"/>
      <c r="Q27" s="837"/>
      <c r="R27" s="850"/>
    </row>
    <row r="28" spans="1:18" ht="14.4" customHeight="1" x14ac:dyDescent="0.3">
      <c r="A28" s="831" t="s">
        <v>4307</v>
      </c>
      <c r="B28" s="832" t="s">
        <v>4308</v>
      </c>
      <c r="C28" s="832" t="s">
        <v>604</v>
      </c>
      <c r="D28" s="832" t="s">
        <v>4309</v>
      </c>
      <c r="E28" s="832" t="s">
        <v>4344</v>
      </c>
      <c r="F28" s="832" t="s">
        <v>4346</v>
      </c>
      <c r="G28" s="849"/>
      <c r="H28" s="849"/>
      <c r="I28" s="832"/>
      <c r="J28" s="832"/>
      <c r="K28" s="849">
        <v>1</v>
      </c>
      <c r="L28" s="849">
        <v>32</v>
      </c>
      <c r="M28" s="832">
        <v>1</v>
      </c>
      <c r="N28" s="832">
        <v>32</v>
      </c>
      <c r="O28" s="849"/>
      <c r="P28" s="849"/>
      <c r="Q28" s="837"/>
      <c r="R28" s="850"/>
    </row>
    <row r="29" spans="1:18" ht="14.4" customHeight="1" x14ac:dyDescent="0.3">
      <c r="A29" s="831" t="s">
        <v>4307</v>
      </c>
      <c r="B29" s="832" t="s">
        <v>4308</v>
      </c>
      <c r="C29" s="832" t="s">
        <v>604</v>
      </c>
      <c r="D29" s="832" t="s">
        <v>4309</v>
      </c>
      <c r="E29" s="832" t="s">
        <v>4347</v>
      </c>
      <c r="F29" s="832" t="s">
        <v>4348</v>
      </c>
      <c r="G29" s="849">
        <v>29</v>
      </c>
      <c r="H29" s="849">
        <v>55941</v>
      </c>
      <c r="I29" s="832">
        <v>1.1104913151364764</v>
      </c>
      <c r="J29" s="832">
        <v>1929</v>
      </c>
      <c r="K29" s="849">
        <v>25</v>
      </c>
      <c r="L29" s="849">
        <v>50375</v>
      </c>
      <c r="M29" s="832">
        <v>1</v>
      </c>
      <c r="N29" s="832">
        <v>2015</v>
      </c>
      <c r="O29" s="849">
        <v>38</v>
      </c>
      <c r="P29" s="849">
        <v>76608</v>
      </c>
      <c r="Q29" s="837">
        <v>1.5207543424317618</v>
      </c>
      <c r="R29" s="850">
        <v>2016</v>
      </c>
    </row>
    <row r="30" spans="1:18" ht="14.4" customHeight="1" x14ac:dyDescent="0.3">
      <c r="A30" s="831" t="s">
        <v>4307</v>
      </c>
      <c r="B30" s="832" t="s">
        <v>4308</v>
      </c>
      <c r="C30" s="832" t="s">
        <v>604</v>
      </c>
      <c r="D30" s="832" t="s">
        <v>4309</v>
      </c>
      <c r="E30" s="832" t="s">
        <v>4347</v>
      </c>
      <c r="F30" s="832" t="s">
        <v>4349</v>
      </c>
      <c r="G30" s="849">
        <v>1</v>
      </c>
      <c r="H30" s="849">
        <v>1929</v>
      </c>
      <c r="I30" s="832">
        <v>0.95732009925558315</v>
      </c>
      <c r="J30" s="832">
        <v>1929</v>
      </c>
      <c r="K30" s="849">
        <v>1</v>
      </c>
      <c r="L30" s="849">
        <v>2015</v>
      </c>
      <c r="M30" s="832">
        <v>1</v>
      </c>
      <c r="N30" s="832">
        <v>2015</v>
      </c>
      <c r="O30" s="849"/>
      <c r="P30" s="849"/>
      <c r="Q30" s="837"/>
      <c r="R30" s="850"/>
    </row>
    <row r="31" spans="1:18" ht="14.4" customHeight="1" x14ac:dyDescent="0.3">
      <c r="A31" s="831" t="s">
        <v>4307</v>
      </c>
      <c r="B31" s="832" t="s">
        <v>4308</v>
      </c>
      <c r="C31" s="832" t="s">
        <v>604</v>
      </c>
      <c r="D31" s="832" t="s">
        <v>4309</v>
      </c>
      <c r="E31" s="832" t="s">
        <v>4350</v>
      </c>
      <c r="F31" s="832" t="s">
        <v>4351</v>
      </c>
      <c r="G31" s="849">
        <v>1</v>
      </c>
      <c r="H31" s="849">
        <v>354</v>
      </c>
      <c r="I31" s="832">
        <v>0.24929577464788732</v>
      </c>
      <c r="J31" s="832">
        <v>354</v>
      </c>
      <c r="K31" s="849">
        <v>4</v>
      </c>
      <c r="L31" s="849">
        <v>1420</v>
      </c>
      <c r="M31" s="832">
        <v>1</v>
      </c>
      <c r="N31" s="832">
        <v>355</v>
      </c>
      <c r="O31" s="849">
        <v>3</v>
      </c>
      <c r="P31" s="849">
        <v>1065</v>
      </c>
      <c r="Q31" s="837">
        <v>0.75</v>
      </c>
      <c r="R31" s="850">
        <v>355</v>
      </c>
    </row>
    <row r="32" spans="1:18" ht="14.4" customHeight="1" x14ac:dyDescent="0.3">
      <c r="A32" s="831" t="s">
        <v>4307</v>
      </c>
      <c r="B32" s="832" t="s">
        <v>4308</v>
      </c>
      <c r="C32" s="832" t="s">
        <v>604</v>
      </c>
      <c r="D32" s="832" t="s">
        <v>4309</v>
      </c>
      <c r="E32" s="832" t="s">
        <v>4350</v>
      </c>
      <c r="F32" s="832" t="s">
        <v>4352</v>
      </c>
      <c r="G32" s="849">
        <v>252</v>
      </c>
      <c r="H32" s="849">
        <v>89208</v>
      </c>
      <c r="I32" s="832">
        <v>0.88171979243884357</v>
      </c>
      <c r="J32" s="832">
        <v>354</v>
      </c>
      <c r="K32" s="849">
        <v>285</v>
      </c>
      <c r="L32" s="849">
        <v>101175</v>
      </c>
      <c r="M32" s="832">
        <v>1</v>
      </c>
      <c r="N32" s="832">
        <v>355</v>
      </c>
      <c r="O32" s="849">
        <v>326</v>
      </c>
      <c r="P32" s="849">
        <v>115730</v>
      </c>
      <c r="Q32" s="837">
        <v>1.143859649122807</v>
      </c>
      <c r="R32" s="850">
        <v>355</v>
      </c>
    </row>
    <row r="33" spans="1:18" ht="14.4" customHeight="1" x14ac:dyDescent="0.3">
      <c r="A33" s="831" t="s">
        <v>4307</v>
      </c>
      <c r="B33" s="832" t="s">
        <v>4308</v>
      </c>
      <c r="C33" s="832" t="s">
        <v>604</v>
      </c>
      <c r="D33" s="832" t="s">
        <v>4309</v>
      </c>
      <c r="E33" s="832" t="s">
        <v>4353</v>
      </c>
      <c r="F33" s="832" t="s">
        <v>4354</v>
      </c>
      <c r="G33" s="849"/>
      <c r="H33" s="849"/>
      <c r="I33" s="832"/>
      <c r="J33" s="832"/>
      <c r="K33" s="849"/>
      <c r="L33" s="849"/>
      <c r="M33" s="832"/>
      <c r="N33" s="832"/>
      <c r="O33" s="849">
        <v>1</v>
      </c>
      <c r="P33" s="849">
        <v>223</v>
      </c>
      <c r="Q33" s="837"/>
      <c r="R33" s="850">
        <v>223</v>
      </c>
    </row>
    <row r="34" spans="1:18" ht="14.4" customHeight="1" x14ac:dyDescent="0.3">
      <c r="A34" s="831" t="s">
        <v>4307</v>
      </c>
      <c r="B34" s="832" t="s">
        <v>4308</v>
      </c>
      <c r="C34" s="832" t="s">
        <v>604</v>
      </c>
      <c r="D34" s="832" t="s">
        <v>4309</v>
      </c>
      <c r="E34" s="832" t="s">
        <v>4353</v>
      </c>
      <c r="F34" s="832" t="s">
        <v>4355</v>
      </c>
      <c r="G34" s="849"/>
      <c r="H34" s="849"/>
      <c r="I34" s="832"/>
      <c r="J34" s="832"/>
      <c r="K34" s="849"/>
      <c r="L34" s="849"/>
      <c r="M34" s="832"/>
      <c r="N34" s="832"/>
      <c r="O34" s="849">
        <v>2</v>
      </c>
      <c r="P34" s="849">
        <v>446</v>
      </c>
      <c r="Q34" s="837"/>
      <c r="R34" s="850">
        <v>223</v>
      </c>
    </row>
    <row r="35" spans="1:18" ht="14.4" customHeight="1" x14ac:dyDescent="0.3">
      <c r="A35" s="831" t="s">
        <v>4307</v>
      </c>
      <c r="B35" s="832" t="s">
        <v>4308</v>
      </c>
      <c r="C35" s="832" t="s">
        <v>604</v>
      </c>
      <c r="D35" s="832" t="s">
        <v>4309</v>
      </c>
      <c r="E35" s="832" t="s">
        <v>4356</v>
      </c>
      <c r="F35" s="832" t="s">
        <v>4357</v>
      </c>
      <c r="G35" s="849">
        <v>22</v>
      </c>
      <c r="H35" s="849">
        <v>3894</v>
      </c>
      <c r="I35" s="832">
        <v>3.6666666666666665</v>
      </c>
      <c r="J35" s="832">
        <v>177</v>
      </c>
      <c r="K35" s="849">
        <v>6</v>
      </c>
      <c r="L35" s="849">
        <v>1062</v>
      </c>
      <c r="M35" s="832">
        <v>1</v>
      </c>
      <c r="N35" s="832">
        <v>177</v>
      </c>
      <c r="O35" s="849">
        <v>3</v>
      </c>
      <c r="P35" s="849">
        <v>534</v>
      </c>
      <c r="Q35" s="837">
        <v>0.50282485875706218</v>
      </c>
      <c r="R35" s="850">
        <v>178</v>
      </c>
    </row>
    <row r="36" spans="1:18" ht="14.4" customHeight="1" x14ac:dyDescent="0.3">
      <c r="A36" s="831" t="s">
        <v>4307</v>
      </c>
      <c r="B36" s="832" t="s">
        <v>4308</v>
      </c>
      <c r="C36" s="832" t="s">
        <v>604</v>
      </c>
      <c r="D36" s="832" t="s">
        <v>4309</v>
      </c>
      <c r="E36" s="832" t="s">
        <v>4356</v>
      </c>
      <c r="F36" s="832" t="s">
        <v>4358</v>
      </c>
      <c r="G36" s="849">
        <v>1</v>
      </c>
      <c r="H36" s="849">
        <v>177</v>
      </c>
      <c r="I36" s="832">
        <v>1</v>
      </c>
      <c r="J36" s="832">
        <v>177</v>
      </c>
      <c r="K36" s="849">
        <v>1</v>
      </c>
      <c r="L36" s="849">
        <v>177</v>
      </c>
      <c r="M36" s="832">
        <v>1</v>
      </c>
      <c r="N36" s="832">
        <v>177</v>
      </c>
      <c r="O36" s="849"/>
      <c r="P36" s="849"/>
      <c r="Q36" s="837"/>
      <c r="R36" s="850"/>
    </row>
    <row r="37" spans="1:18" ht="14.4" customHeight="1" x14ac:dyDescent="0.3">
      <c r="A37" s="831" t="s">
        <v>4307</v>
      </c>
      <c r="B37" s="832" t="s">
        <v>4308</v>
      </c>
      <c r="C37" s="832" t="s">
        <v>604</v>
      </c>
      <c r="D37" s="832" t="s">
        <v>4309</v>
      </c>
      <c r="E37" s="832" t="s">
        <v>4359</v>
      </c>
      <c r="F37" s="832" t="s">
        <v>4360</v>
      </c>
      <c r="G37" s="849">
        <v>17</v>
      </c>
      <c r="H37" s="849">
        <v>1003</v>
      </c>
      <c r="I37" s="832">
        <v>3.4</v>
      </c>
      <c r="J37" s="832">
        <v>59</v>
      </c>
      <c r="K37" s="849">
        <v>5</v>
      </c>
      <c r="L37" s="849">
        <v>295</v>
      </c>
      <c r="M37" s="832">
        <v>1</v>
      </c>
      <c r="N37" s="832">
        <v>59</v>
      </c>
      <c r="O37" s="849">
        <v>9</v>
      </c>
      <c r="P37" s="849">
        <v>531</v>
      </c>
      <c r="Q37" s="837">
        <v>1.8</v>
      </c>
      <c r="R37" s="850">
        <v>59</v>
      </c>
    </row>
    <row r="38" spans="1:18" ht="14.4" customHeight="1" x14ac:dyDescent="0.3">
      <c r="A38" s="831" t="s">
        <v>4307</v>
      </c>
      <c r="B38" s="832" t="s">
        <v>4308</v>
      </c>
      <c r="C38" s="832" t="s">
        <v>604</v>
      </c>
      <c r="D38" s="832" t="s">
        <v>4309</v>
      </c>
      <c r="E38" s="832" t="s">
        <v>4361</v>
      </c>
      <c r="F38" s="832" t="s">
        <v>4362</v>
      </c>
      <c r="G38" s="849"/>
      <c r="H38" s="849"/>
      <c r="I38" s="832"/>
      <c r="J38" s="832"/>
      <c r="K38" s="849">
        <v>1</v>
      </c>
      <c r="L38" s="849">
        <v>498</v>
      </c>
      <c r="M38" s="832">
        <v>1</v>
      </c>
      <c r="N38" s="832">
        <v>498</v>
      </c>
      <c r="O38" s="849"/>
      <c r="P38" s="849"/>
      <c r="Q38" s="837"/>
      <c r="R38" s="850"/>
    </row>
    <row r="39" spans="1:18" ht="14.4" customHeight="1" x14ac:dyDescent="0.3">
      <c r="A39" s="831" t="s">
        <v>4307</v>
      </c>
      <c r="B39" s="832" t="s">
        <v>4308</v>
      </c>
      <c r="C39" s="832" t="s">
        <v>604</v>
      </c>
      <c r="D39" s="832" t="s">
        <v>4309</v>
      </c>
      <c r="E39" s="832" t="s">
        <v>4363</v>
      </c>
      <c r="F39" s="832" t="s">
        <v>4364</v>
      </c>
      <c r="G39" s="849">
        <v>1</v>
      </c>
      <c r="H39" s="849">
        <v>540</v>
      </c>
      <c r="I39" s="832"/>
      <c r="J39" s="832">
        <v>540</v>
      </c>
      <c r="K39" s="849"/>
      <c r="L39" s="849"/>
      <c r="M39" s="832"/>
      <c r="N39" s="832"/>
      <c r="O39" s="849"/>
      <c r="P39" s="849"/>
      <c r="Q39" s="837"/>
      <c r="R39" s="850"/>
    </row>
    <row r="40" spans="1:18" ht="14.4" customHeight="1" x14ac:dyDescent="0.3">
      <c r="A40" s="831" t="s">
        <v>4307</v>
      </c>
      <c r="B40" s="832" t="s">
        <v>4365</v>
      </c>
      <c r="C40" s="832" t="s">
        <v>604</v>
      </c>
      <c r="D40" s="832" t="s">
        <v>4309</v>
      </c>
      <c r="E40" s="832" t="s">
        <v>4366</v>
      </c>
      <c r="F40" s="832" t="s">
        <v>4367</v>
      </c>
      <c r="G40" s="849">
        <v>31</v>
      </c>
      <c r="H40" s="849">
        <v>2573</v>
      </c>
      <c r="I40" s="832">
        <v>1.7222222222222223</v>
      </c>
      <c r="J40" s="832">
        <v>83</v>
      </c>
      <c r="K40" s="849">
        <v>18</v>
      </c>
      <c r="L40" s="849">
        <v>1494</v>
      </c>
      <c r="M40" s="832">
        <v>1</v>
      </c>
      <c r="N40" s="832">
        <v>83</v>
      </c>
      <c r="O40" s="849">
        <v>14</v>
      </c>
      <c r="P40" s="849">
        <v>1162</v>
      </c>
      <c r="Q40" s="837">
        <v>0.77777777777777779</v>
      </c>
      <c r="R40" s="850">
        <v>83</v>
      </c>
    </row>
    <row r="41" spans="1:18" ht="14.4" customHeight="1" x14ac:dyDescent="0.3">
      <c r="A41" s="831" t="s">
        <v>4307</v>
      </c>
      <c r="B41" s="832" t="s">
        <v>4365</v>
      </c>
      <c r="C41" s="832" t="s">
        <v>604</v>
      </c>
      <c r="D41" s="832" t="s">
        <v>4309</v>
      </c>
      <c r="E41" s="832" t="s">
        <v>4368</v>
      </c>
      <c r="F41" s="832" t="s">
        <v>4369</v>
      </c>
      <c r="G41" s="849">
        <v>5</v>
      </c>
      <c r="H41" s="849">
        <v>530</v>
      </c>
      <c r="I41" s="832">
        <v>5</v>
      </c>
      <c r="J41" s="832">
        <v>106</v>
      </c>
      <c r="K41" s="849">
        <v>1</v>
      </c>
      <c r="L41" s="849">
        <v>106</v>
      </c>
      <c r="M41" s="832">
        <v>1</v>
      </c>
      <c r="N41" s="832">
        <v>106</v>
      </c>
      <c r="O41" s="849">
        <v>2</v>
      </c>
      <c r="P41" s="849">
        <v>212</v>
      </c>
      <c r="Q41" s="837">
        <v>2</v>
      </c>
      <c r="R41" s="850">
        <v>106</v>
      </c>
    </row>
    <row r="42" spans="1:18" ht="14.4" customHeight="1" x14ac:dyDescent="0.3">
      <c r="A42" s="831" t="s">
        <v>4307</v>
      </c>
      <c r="B42" s="832" t="s">
        <v>4365</v>
      </c>
      <c r="C42" s="832" t="s">
        <v>604</v>
      </c>
      <c r="D42" s="832" t="s">
        <v>4309</v>
      </c>
      <c r="E42" s="832" t="s">
        <v>4310</v>
      </c>
      <c r="F42" s="832" t="s">
        <v>4311</v>
      </c>
      <c r="G42" s="849">
        <v>11</v>
      </c>
      <c r="H42" s="849">
        <v>407</v>
      </c>
      <c r="I42" s="832">
        <v>0.84615384615384615</v>
      </c>
      <c r="J42" s="832">
        <v>37</v>
      </c>
      <c r="K42" s="849">
        <v>13</v>
      </c>
      <c r="L42" s="849">
        <v>481</v>
      </c>
      <c r="M42" s="832">
        <v>1</v>
      </c>
      <c r="N42" s="832">
        <v>37</v>
      </c>
      <c r="O42" s="849">
        <v>8</v>
      </c>
      <c r="P42" s="849">
        <v>296</v>
      </c>
      <c r="Q42" s="837">
        <v>0.61538461538461542</v>
      </c>
      <c r="R42" s="850">
        <v>37</v>
      </c>
    </row>
    <row r="43" spans="1:18" ht="14.4" customHeight="1" x14ac:dyDescent="0.3">
      <c r="A43" s="831" t="s">
        <v>4307</v>
      </c>
      <c r="B43" s="832" t="s">
        <v>4365</v>
      </c>
      <c r="C43" s="832" t="s">
        <v>604</v>
      </c>
      <c r="D43" s="832" t="s">
        <v>4309</v>
      </c>
      <c r="E43" s="832" t="s">
        <v>4310</v>
      </c>
      <c r="F43" s="832" t="s">
        <v>4312</v>
      </c>
      <c r="G43" s="849">
        <v>3</v>
      </c>
      <c r="H43" s="849">
        <v>111</v>
      </c>
      <c r="I43" s="832">
        <v>1.5</v>
      </c>
      <c r="J43" s="832">
        <v>37</v>
      </c>
      <c r="K43" s="849">
        <v>2</v>
      </c>
      <c r="L43" s="849">
        <v>74</v>
      </c>
      <c r="M43" s="832">
        <v>1</v>
      </c>
      <c r="N43" s="832">
        <v>37</v>
      </c>
      <c r="O43" s="849">
        <v>3</v>
      </c>
      <c r="P43" s="849">
        <v>111</v>
      </c>
      <c r="Q43" s="837">
        <v>1.5</v>
      </c>
      <c r="R43" s="850">
        <v>37</v>
      </c>
    </row>
    <row r="44" spans="1:18" ht="14.4" customHeight="1" x14ac:dyDescent="0.3">
      <c r="A44" s="831" t="s">
        <v>4307</v>
      </c>
      <c r="B44" s="832" t="s">
        <v>4365</v>
      </c>
      <c r="C44" s="832" t="s">
        <v>604</v>
      </c>
      <c r="D44" s="832" t="s">
        <v>4309</v>
      </c>
      <c r="E44" s="832" t="s">
        <v>4318</v>
      </c>
      <c r="F44" s="832" t="s">
        <v>4319</v>
      </c>
      <c r="G44" s="849"/>
      <c r="H44" s="849"/>
      <c r="I44" s="832"/>
      <c r="J44" s="832"/>
      <c r="K44" s="849"/>
      <c r="L44" s="849"/>
      <c r="M44" s="832"/>
      <c r="N44" s="832"/>
      <c r="O44" s="849">
        <v>27</v>
      </c>
      <c r="P44" s="849">
        <v>3807</v>
      </c>
      <c r="Q44" s="837"/>
      <c r="R44" s="850">
        <v>141</v>
      </c>
    </row>
    <row r="45" spans="1:18" ht="14.4" customHeight="1" x14ac:dyDescent="0.3">
      <c r="A45" s="831" t="s">
        <v>4307</v>
      </c>
      <c r="B45" s="832" t="s">
        <v>4365</v>
      </c>
      <c r="C45" s="832" t="s">
        <v>604</v>
      </c>
      <c r="D45" s="832" t="s">
        <v>4309</v>
      </c>
      <c r="E45" s="832" t="s">
        <v>4318</v>
      </c>
      <c r="F45" s="832" t="s">
        <v>4320</v>
      </c>
      <c r="G45" s="849"/>
      <c r="H45" s="849"/>
      <c r="I45" s="832"/>
      <c r="J45" s="832"/>
      <c r="K45" s="849">
        <v>2</v>
      </c>
      <c r="L45" s="849">
        <v>282</v>
      </c>
      <c r="M45" s="832">
        <v>1</v>
      </c>
      <c r="N45" s="832">
        <v>141</v>
      </c>
      <c r="O45" s="849"/>
      <c r="P45" s="849"/>
      <c r="Q45" s="837"/>
      <c r="R45" s="850"/>
    </row>
    <row r="46" spans="1:18" ht="14.4" customHeight="1" x14ac:dyDescent="0.3">
      <c r="A46" s="831" t="s">
        <v>4307</v>
      </c>
      <c r="B46" s="832" t="s">
        <v>4365</v>
      </c>
      <c r="C46" s="832" t="s">
        <v>604</v>
      </c>
      <c r="D46" s="832" t="s">
        <v>4309</v>
      </c>
      <c r="E46" s="832" t="s">
        <v>4370</v>
      </c>
      <c r="F46" s="832" t="s">
        <v>4371</v>
      </c>
      <c r="G46" s="849"/>
      <c r="H46" s="849"/>
      <c r="I46" s="832"/>
      <c r="J46" s="832"/>
      <c r="K46" s="849">
        <v>2</v>
      </c>
      <c r="L46" s="849">
        <v>252</v>
      </c>
      <c r="M46" s="832">
        <v>1</v>
      </c>
      <c r="N46" s="832">
        <v>126</v>
      </c>
      <c r="O46" s="849">
        <v>2</v>
      </c>
      <c r="P46" s="849">
        <v>254</v>
      </c>
      <c r="Q46" s="837">
        <v>1.0079365079365079</v>
      </c>
      <c r="R46" s="850">
        <v>127</v>
      </c>
    </row>
    <row r="47" spans="1:18" ht="14.4" customHeight="1" x14ac:dyDescent="0.3">
      <c r="A47" s="831" t="s">
        <v>4307</v>
      </c>
      <c r="B47" s="832" t="s">
        <v>4365</v>
      </c>
      <c r="C47" s="832" t="s">
        <v>604</v>
      </c>
      <c r="D47" s="832" t="s">
        <v>4309</v>
      </c>
      <c r="E47" s="832" t="s">
        <v>4370</v>
      </c>
      <c r="F47" s="832" t="s">
        <v>4372</v>
      </c>
      <c r="G47" s="849">
        <v>59</v>
      </c>
      <c r="H47" s="849">
        <v>7434</v>
      </c>
      <c r="I47" s="832">
        <v>2.2692307692307692</v>
      </c>
      <c r="J47" s="832">
        <v>126</v>
      </c>
      <c r="K47" s="849">
        <v>26</v>
      </c>
      <c r="L47" s="849">
        <v>3276</v>
      </c>
      <c r="M47" s="832">
        <v>1</v>
      </c>
      <c r="N47" s="832">
        <v>126</v>
      </c>
      <c r="O47" s="849">
        <v>31</v>
      </c>
      <c r="P47" s="849">
        <v>3937</v>
      </c>
      <c r="Q47" s="837">
        <v>1.2017704517704517</v>
      </c>
      <c r="R47" s="850">
        <v>127</v>
      </c>
    </row>
    <row r="48" spans="1:18" ht="14.4" customHeight="1" x14ac:dyDescent="0.3">
      <c r="A48" s="831" t="s">
        <v>4307</v>
      </c>
      <c r="B48" s="832" t="s">
        <v>4365</v>
      </c>
      <c r="C48" s="832" t="s">
        <v>604</v>
      </c>
      <c r="D48" s="832" t="s">
        <v>4309</v>
      </c>
      <c r="E48" s="832" t="s">
        <v>4373</v>
      </c>
      <c r="F48" s="832" t="s">
        <v>4374</v>
      </c>
      <c r="G48" s="849"/>
      <c r="H48" s="849"/>
      <c r="I48" s="832"/>
      <c r="J48" s="832"/>
      <c r="K48" s="849">
        <v>1</v>
      </c>
      <c r="L48" s="849">
        <v>428</v>
      </c>
      <c r="M48" s="832">
        <v>1</v>
      </c>
      <c r="N48" s="832">
        <v>428</v>
      </c>
      <c r="O48" s="849">
        <v>1</v>
      </c>
      <c r="P48" s="849">
        <v>428</v>
      </c>
      <c r="Q48" s="837">
        <v>1</v>
      </c>
      <c r="R48" s="850">
        <v>428</v>
      </c>
    </row>
    <row r="49" spans="1:18" ht="14.4" customHeight="1" x14ac:dyDescent="0.3">
      <c r="A49" s="831" t="s">
        <v>4307</v>
      </c>
      <c r="B49" s="832" t="s">
        <v>4365</v>
      </c>
      <c r="C49" s="832" t="s">
        <v>604</v>
      </c>
      <c r="D49" s="832" t="s">
        <v>4309</v>
      </c>
      <c r="E49" s="832" t="s">
        <v>4373</v>
      </c>
      <c r="F49" s="832" t="s">
        <v>4375</v>
      </c>
      <c r="G49" s="849">
        <v>2</v>
      </c>
      <c r="H49" s="849">
        <v>854</v>
      </c>
      <c r="I49" s="832">
        <v>1.9953271028037383</v>
      </c>
      <c r="J49" s="832">
        <v>427</v>
      </c>
      <c r="K49" s="849">
        <v>1</v>
      </c>
      <c r="L49" s="849">
        <v>428</v>
      </c>
      <c r="M49" s="832">
        <v>1</v>
      </c>
      <c r="N49" s="832">
        <v>428</v>
      </c>
      <c r="O49" s="849">
        <v>1</v>
      </c>
      <c r="P49" s="849">
        <v>428</v>
      </c>
      <c r="Q49" s="837">
        <v>1</v>
      </c>
      <c r="R49" s="850">
        <v>428</v>
      </c>
    </row>
    <row r="50" spans="1:18" ht="14.4" customHeight="1" x14ac:dyDescent="0.3">
      <c r="A50" s="831" t="s">
        <v>4307</v>
      </c>
      <c r="B50" s="832" t="s">
        <v>4365</v>
      </c>
      <c r="C50" s="832" t="s">
        <v>604</v>
      </c>
      <c r="D50" s="832" t="s">
        <v>4309</v>
      </c>
      <c r="E50" s="832" t="s">
        <v>4336</v>
      </c>
      <c r="F50" s="832" t="s">
        <v>4337</v>
      </c>
      <c r="G50" s="849">
        <v>2</v>
      </c>
      <c r="H50" s="849">
        <v>66.67</v>
      </c>
      <c r="I50" s="832">
        <v>1.0001500150015001</v>
      </c>
      <c r="J50" s="832">
        <v>33.335000000000001</v>
      </c>
      <c r="K50" s="849">
        <v>2</v>
      </c>
      <c r="L50" s="849">
        <v>66.66</v>
      </c>
      <c r="M50" s="832">
        <v>1</v>
      </c>
      <c r="N50" s="832">
        <v>33.33</v>
      </c>
      <c r="O50" s="849">
        <v>2</v>
      </c>
      <c r="P50" s="849">
        <v>66.66</v>
      </c>
      <c r="Q50" s="837">
        <v>1</v>
      </c>
      <c r="R50" s="850">
        <v>33.33</v>
      </c>
    </row>
    <row r="51" spans="1:18" ht="14.4" customHeight="1" x14ac:dyDescent="0.3">
      <c r="A51" s="831" t="s">
        <v>4307</v>
      </c>
      <c r="B51" s="832" t="s">
        <v>4365</v>
      </c>
      <c r="C51" s="832" t="s">
        <v>604</v>
      </c>
      <c r="D51" s="832" t="s">
        <v>4309</v>
      </c>
      <c r="E51" s="832" t="s">
        <v>4336</v>
      </c>
      <c r="F51" s="832" t="s">
        <v>4338</v>
      </c>
      <c r="G51" s="849">
        <v>44</v>
      </c>
      <c r="H51" s="849">
        <v>1466.6399999999999</v>
      </c>
      <c r="I51" s="832">
        <v>1.6296181068678537</v>
      </c>
      <c r="J51" s="832">
        <v>33.332727272727269</v>
      </c>
      <c r="K51" s="849">
        <v>27</v>
      </c>
      <c r="L51" s="849">
        <v>899.99000000000012</v>
      </c>
      <c r="M51" s="832">
        <v>1</v>
      </c>
      <c r="N51" s="832">
        <v>33.332962962962966</v>
      </c>
      <c r="O51" s="849">
        <v>34</v>
      </c>
      <c r="P51" s="849">
        <v>1133.31</v>
      </c>
      <c r="Q51" s="837">
        <v>1.2592473249702771</v>
      </c>
      <c r="R51" s="850">
        <v>33.332647058823525</v>
      </c>
    </row>
    <row r="52" spans="1:18" ht="14.4" customHeight="1" x14ac:dyDescent="0.3">
      <c r="A52" s="831" t="s">
        <v>4307</v>
      </c>
      <c r="B52" s="832" t="s">
        <v>4365</v>
      </c>
      <c r="C52" s="832" t="s">
        <v>604</v>
      </c>
      <c r="D52" s="832" t="s">
        <v>4309</v>
      </c>
      <c r="E52" s="832" t="s">
        <v>4339</v>
      </c>
      <c r="F52" s="832" t="s">
        <v>4340</v>
      </c>
      <c r="G52" s="849">
        <v>19</v>
      </c>
      <c r="H52" s="849">
        <v>703</v>
      </c>
      <c r="I52" s="832">
        <v>0.33333333333333331</v>
      </c>
      <c r="J52" s="832">
        <v>37</v>
      </c>
      <c r="K52" s="849">
        <v>57</v>
      </c>
      <c r="L52" s="849">
        <v>2109</v>
      </c>
      <c r="M52" s="832">
        <v>1</v>
      </c>
      <c r="N52" s="832">
        <v>37</v>
      </c>
      <c r="O52" s="849">
        <v>3</v>
      </c>
      <c r="P52" s="849">
        <v>111</v>
      </c>
      <c r="Q52" s="837">
        <v>5.2631578947368418E-2</v>
      </c>
      <c r="R52" s="850">
        <v>37</v>
      </c>
    </row>
    <row r="53" spans="1:18" ht="14.4" customHeight="1" x14ac:dyDescent="0.3">
      <c r="A53" s="831" t="s">
        <v>4307</v>
      </c>
      <c r="B53" s="832" t="s">
        <v>4365</v>
      </c>
      <c r="C53" s="832" t="s">
        <v>604</v>
      </c>
      <c r="D53" s="832" t="s">
        <v>4309</v>
      </c>
      <c r="E53" s="832" t="s">
        <v>4341</v>
      </c>
      <c r="F53" s="832" t="s">
        <v>4342</v>
      </c>
      <c r="G53" s="849">
        <v>3</v>
      </c>
      <c r="H53" s="849">
        <v>258</v>
      </c>
      <c r="I53" s="832">
        <v>3</v>
      </c>
      <c r="J53" s="832">
        <v>86</v>
      </c>
      <c r="K53" s="849">
        <v>1</v>
      </c>
      <c r="L53" s="849">
        <v>86</v>
      </c>
      <c r="M53" s="832">
        <v>1</v>
      </c>
      <c r="N53" s="832">
        <v>86</v>
      </c>
      <c r="O53" s="849">
        <v>2</v>
      </c>
      <c r="P53" s="849">
        <v>172</v>
      </c>
      <c r="Q53" s="837">
        <v>2</v>
      </c>
      <c r="R53" s="850">
        <v>86</v>
      </c>
    </row>
    <row r="54" spans="1:18" ht="14.4" customHeight="1" x14ac:dyDescent="0.3">
      <c r="A54" s="831" t="s">
        <v>4307</v>
      </c>
      <c r="B54" s="832" t="s">
        <v>4365</v>
      </c>
      <c r="C54" s="832" t="s">
        <v>604</v>
      </c>
      <c r="D54" s="832" t="s">
        <v>4309</v>
      </c>
      <c r="E54" s="832" t="s">
        <v>4341</v>
      </c>
      <c r="F54" s="832" t="s">
        <v>4343</v>
      </c>
      <c r="G54" s="849">
        <v>1</v>
      </c>
      <c r="H54" s="849">
        <v>86</v>
      </c>
      <c r="I54" s="832"/>
      <c r="J54" s="832">
        <v>86</v>
      </c>
      <c r="K54" s="849"/>
      <c r="L54" s="849"/>
      <c r="M54" s="832"/>
      <c r="N54" s="832"/>
      <c r="O54" s="849">
        <v>2</v>
      </c>
      <c r="P54" s="849">
        <v>172</v>
      </c>
      <c r="Q54" s="837"/>
      <c r="R54" s="850">
        <v>86</v>
      </c>
    </row>
    <row r="55" spans="1:18" ht="14.4" customHeight="1" x14ac:dyDescent="0.3">
      <c r="A55" s="831" t="s">
        <v>4307</v>
      </c>
      <c r="B55" s="832" t="s">
        <v>4365</v>
      </c>
      <c r="C55" s="832" t="s">
        <v>604</v>
      </c>
      <c r="D55" s="832" t="s">
        <v>4309</v>
      </c>
      <c r="E55" s="832" t="s">
        <v>4344</v>
      </c>
      <c r="F55" s="832" t="s">
        <v>4345</v>
      </c>
      <c r="G55" s="849">
        <v>1</v>
      </c>
      <c r="H55" s="849">
        <v>32</v>
      </c>
      <c r="I55" s="832"/>
      <c r="J55" s="832">
        <v>32</v>
      </c>
      <c r="K55" s="849"/>
      <c r="L55" s="849"/>
      <c r="M55" s="832"/>
      <c r="N55" s="832"/>
      <c r="O55" s="849"/>
      <c r="P55" s="849"/>
      <c r="Q55" s="837"/>
      <c r="R55" s="850"/>
    </row>
    <row r="56" spans="1:18" ht="14.4" customHeight="1" x14ac:dyDescent="0.3">
      <c r="A56" s="831" t="s">
        <v>4307</v>
      </c>
      <c r="B56" s="832" t="s">
        <v>4365</v>
      </c>
      <c r="C56" s="832" t="s">
        <v>604</v>
      </c>
      <c r="D56" s="832" t="s">
        <v>4309</v>
      </c>
      <c r="E56" s="832" t="s">
        <v>4344</v>
      </c>
      <c r="F56" s="832" t="s">
        <v>4346</v>
      </c>
      <c r="G56" s="849"/>
      <c r="H56" s="849"/>
      <c r="I56" s="832"/>
      <c r="J56" s="832"/>
      <c r="K56" s="849"/>
      <c r="L56" s="849"/>
      <c r="M56" s="832"/>
      <c r="N56" s="832"/>
      <c r="O56" s="849">
        <v>1</v>
      </c>
      <c r="P56" s="849">
        <v>32</v>
      </c>
      <c r="Q56" s="837"/>
      <c r="R56" s="850">
        <v>32</v>
      </c>
    </row>
    <row r="57" spans="1:18" ht="14.4" customHeight="1" x14ac:dyDescent="0.3">
      <c r="A57" s="831" t="s">
        <v>4307</v>
      </c>
      <c r="B57" s="832" t="s">
        <v>4365</v>
      </c>
      <c r="C57" s="832" t="s">
        <v>604</v>
      </c>
      <c r="D57" s="832" t="s">
        <v>4309</v>
      </c>
      <c r="E57" s="832" t="s">
        <v>4353</v>
      </c>
      <c r="F57" s="832" t="s">
        <v>4355</v>
      </c>
      <c r="G57" s="849">
        <v>1</v>
      </c>
      <c r="H57" s="849">
        <v>222</v>
      </c>
      <c r="I57" s="832">
        <v>0.99551569506726456</v>
      </c>
      <c r="J57" s="832">
        <v>222</v>
      </c>
      <c r="K57" s="849">
        <v>1</v>
      </c>
      <c r="L57" s="849">
        <v>223</v>
      </c>
      <c r="M57" s="832">
        <v>1</v>
      </c>
      <c r="N57" s="832">
        <v>223</v>
      </c>
      <c r="O57" s="849"/>
      <c r="P57" s="849"/>
      <c r="Q57" s="837"/>
      <c r="R57" s="850"/>
    </row>
    <row r="58" spans="1:18" ht="14.4" customHeight="1" x14ac:dyDescent="0.3">
      <c r="A58" s="831" t="s">
        <v>4307</v>
      </c>
      <c r="B58" s="832" t="s">
        <v>4365</v>
      </c>
      <c r="C58" s="832" t="s">
        <v>604</v>
      </c>
      <c r="D58" s="832" t="s">
        <v>4309</v>
      </c>
      <c r="E58" s="832" t="s">
        <v>4376</v>
      </c>
      <c r="F58" s="832" t="s">
        <v>4377</v>
      </c>
      <c r="G58" s="849">
        <v>2</v>
      </c>
      <c r="H58" s="849">
        <v>888</v>
      </c>
      <c r="I58" s="832"/>
      <c r="J58" s="832">
        <v>444</v>
      </c>
      <c r="K58" s="849"/>
      <c r="L58" s="849"/>
      <c r="M58" s="832"/>
      <c r="N58" s="832"/>
      <c r="O58" s="849"/>
      <c r="P58" s="849"/>
      <c r="Q58" s="837"/>
      <c r="R58" s="850"/>
    </row>
    <row r="59" spans="1:18" ht="14.4" customHeight="1" x14ac:dyDescent="0.3">
      <c r="A59" s="831" t="s">
        <v>4307</v>
      </c>
      <c r="B59" s="832" t="s">
        <v>4365</v>
      </c>
      <c r="C59" s="832" t="s">
        <v>604</v>
      </c>
      <c r="D59" s="832" t="s">
        <v>4309</v>
      </c>
      <c r="E59" s="832" t="s">
        <v>4378</v>
      </c>
      <c r="F59" s="832" t="s">
        <v>4379</v>
      </c>
      <c r="G59" s="849">
        <v>3</v>
      </c>
      <c r="H59" s="849">
        <v>369</v>
      </c>
      <c r="I59" s="832">
        <v>3</v>
      </c>
      <c r="J59" s="832">
        <v>123</v>
      </c>
      <c r="K59" s="849">
        <v>1</v>
      </c>
      <c r="L59" s="849">
        <v>123</v>
      </c>
      <c r="M59" s="832">
        <v>1</v>
      </c>
      <c r="N59" s="832">
        <v>123</v>
      </c>
      <c r="O59" s="849"/>
      <c r="P59" s="849"/>
      <c r="Q59" s="837"/>
      <c r="R59" s="850"/>
    </row>
    <row r="60" spans="1:18" ht="14.4" customHeight="1" x14ac:dyDescent="0.3">
      <c r="A60" s="831" t="s">
        <v>4307</v>
      </c>
      <c r="B60" s="832" t="s">
        <v>4365</v>
      </c>
      <c r="C60" s="832" t="s">
        <v>604</v>
      </c>
      <c r="D60" s="832" t="s">
        <v>4309</v>
      </c>
      <c r="E60" s="832" t="s">
        <v>4378</v>
      </c>
      <c r="F60" s="832" t="s">
        <v>4380</v>
      </c>
      <c r="G60" s="849"/>
      <c r="H60" s="849"/>
      <c r="I60" s="832"/>
      <c r="J60" s="832"/>
      <c r="K60" s="849"/>
      <c r="L60" s="849"/>
      <c r="M60" s="832"/>
      <c r="N60" s="832"/>
      <c r="O60" s="849">
        <v>1</v>
      </c>
      <c r="P60" s="849">
        <v>124</v>
      </c>
      <c r="Q60" s="837"/>
      <c r="R60" s="850">
        <v>124</v>
      </c>
    </row>
    <row r="61" spans="1:18" ht="14.4" customHeight="1" x14ac:dyDescent="0.3">
      <c r="A61" s="831" t="s">
        <v>4307</v>
      </c>
      <c r="B61" s="832" t="s">
        <v>4365</v>
      </c>
      <c r="C61" s="832" t="s">
        <v>604</v>
      </c>
      <c r="D61" s="832" t="s">
        <v>4309</v>
      </c>
      <c r="E61" s="832" t="s">
        <v>4359</v>
      </c>
      <c r="F61" s="832" t="s">
        <v>4360</v>
      </c>
      <c r="G61" s="849">
        <v>2</v>
      </c>
      <c r="H61" s="849">
        <v>118</v>
      </c>
      <c r="I61" s="832">
        <v>0.66666666666666663</v>
      </c>
      <c r="J61" s="832">
        <v>59</v>
      </c>
      <c r="K61" s="849">
        <v>3</v>
      </c>
      <c r="L61" s="849">
        <v>177</v>
      </c>
      <c r="M61" s="832">
        <v>1</v>
      </c>
      <c r="N61" s="832">
        <v>59</v>
      </c>
      <c r="O61" s="849"/>
      <c r="P61" s="849"/>
      <c r="Q61" s="837"/>
      <c r="R61" s="850"/>
    </row>
    <row r="62" spans="1:18" ht="14.4" customHeight="1" x14ac:dyDescent="0.3">
      <c r="A62" s="831" t="s">
        <v>4307</v>
      </c>
      <c r="B62" s="832" t="s">
        <v>4365</v>
      </c>
      <c r="C62" s="832" t="s">
        <v>604</v>
      </c>
      <c r="D62" s="832" t="s">
        <v>4309</v>
      </c>
      <c r="E62" s="832" t="s">
        <v>4381</v>
      </c>
      <c r="F62" s="832" t="s">
        <v>4382</v>
      </c>
      <c r="G62" s="849">
        <v>1</v>
      </c>
      <c r="H62" s="849">
        <v>91</v>
      </c>
      <c r="I62" s="832"/>
      <c r="J62" s="832">
        <v>91</v>
      </c>
      <c r="K62" s="849"/>
      <c r="L62" s="849"/>
      <c r="M62" s="832"/>
      <c r="N62" s="832"/>
      <c r="O62" s="849"/>
      <c r="P62" s="849"/>
      <c r="Q62" s="837"/>
      <c r="R62" s="850"/>
    </row>
    <row r="63" spans="1:18" ht="14.4" customHeight="1" x14ac:dyDescent="0.3">
      <c r="A63" s="831" t="s">
        <v>4307</v>
      </c>
      <c r="B63" s="832" t="s">
        <v>4365</v>
      </c>
      <c r="C63" s="832" t="s">
        <v>604</v>
      </c>
      <c r="D63" s="832" t="s">
        <v>4309</v>
      </c>
      <c r="E63" s="832" t="s">
        <v>4383</v>
      </c>
      <c r="F63" s="832" t="s">
        <v>4384</v>
      </c>
      <c r="G63" s="849">
        <v>1</v>
      </c>
      <c r="H63" s="849">
        <v>183</v>
      </c>
      <c r="I63" s="832"/>
      <c r="J63" s="832">
        <v>183</v>
      </c>
      <c r="K63" s="849"/>
      <c r="L63" s="849"/>
      <c r="M63" s="832"/>
      <c r="N63" s="832"/>
      <c r="O63" s="849">
        <v>1</v>
      </c>
      <c r="P63" s="849">
        <v>375</v>
      </c>
      <c r="Q63" s="837"/>
      <c r="R63" s="850">
        <v>375</v>
      </c>
    </row>
    <row r="64" spans="1:18" ht="14.4" customHeight="1" x14ac:dyDescent="0.3">
      <c r="A64" s="831" t="s">
        <v>4307</v>
      </c>
      <c r="B64" s="832" t="s">
        <v>4365</v>
      </c>
      <c r="C64" s="832" t="s">
        <v>604</v>
      </c>
      <c r="D64" s="832" t="s">
        <v>4309</v>
      </c>
      <c r="E64" s="832" t="s">
        <v>4385</v>
      </c>
      <c r="F64" s="832" t="s">
        <v>4386</v>
      </c>
      <c r="G64" s="849">
        <v>3</v>
      </c>
      <c r="H64" s="849">
        <v>1116</v>
      </c>
      <c r="I64" s="832"/>
      <c r="J64" s="832">
        <v>372</v>
      </c>
      <c r="K64" s="849"/>
      <c r="L64" s="849"/>
      <c r="M64" s="832"/>
      <c r="N64" s="832"/>
      <c r="O64" s="849">
        <v>3</v>
      </c>
      <c r="P64" s="849">
        <v>1122</v>
      </c>
      <c r="Q64" s="837"/>
      <c r="R64" s="850">
        <v>374</v>
      </c>
    </row>
    <row r="65" spans="1:18" ht="14.4" customHeight="1" x14ac:dyDescent="0.3">
      <c r="A65" s="831" t="s">
        <v>4307</v>
      </c>
      <c r="B65" s="832" t="s">
        <v>4365</v>
      </c>
      <c r="C65" s="832" t="s">
        <v>604</v>
      </c>
      <c r="D65" s="832" t="s">
        <v>4309</v>
      </c>
      <c r="E65" s="832" t="s">
        <v>4385</v>
      </c>
      <c r="F65" s="832" t="s">
        <v>4387</v>
      </c>
      <c r="G65" s="849"/>
      <c r="H65" s="849"/>
      <c r="I65" s="832"/>
      <c r="J65" s="832"/>
      <c r="K65" s="849">
        <v>1</v>
      </c>
      <c r="L65" s="849">
        <v>373</v>
      </c>
      <c r="M65" s="832">
        <v>1</v>
      </c>
      <c r="N65" s="832">
        <v>373</v>
      </c>
      <c r="O65" s="849"/>
      <c r="P65" s="849"/>
      <c r="Q65" s="837"/>
      <c r="R65" s="850"/>
    </row>
    <row r="66" spans="1:18" ht="14.4" customHeight="1" x14ac:dyDescent="0.3">
      <c r="A66" s="831" t="s">
        <v>4307</v>
      </c>
      <c r="B66" s="832" t="s">
        <v>4365</v>
      </c>
      <c r="C66" s="832" t="s">
        <v>604</v>
      </c>
      <c r="D66" s="832" t="s">
        <v>4309</v>
      </c>
      <c r="E66" s="832" t="s">
        <v>4388</v>
      </c>
      <c r="F66" s="832" t="s">
        <v>4389</v>
      </c>
      <c r="G66" s="849">
        <v>2</v>
      </c>
      <c r="H66" s="849">
        <v>502</v>
      </c>
      <c r="I66" s="832"/>
      <c r="J66" s="832">
        <v>251</v>
      </c>
      <c r="K66" s="849"/>
      <c r="L66" s="849"/>
      <c r="M66" s="832"/>
      <c r="N66" s="832"/>
      <c r="O66" s="849">
        <v>1</v>
      </c>
      <c r="P66" s="849">
        <v>252</v>
      </c>
      <c r="Q66" s="837"/>
      <c r="R66" s="850">
        <v>252</v>
      </c>
    </row>
    <row r="67" spans="1:18" ht="14.4" customHeight="1" x14ac:dyDescent="0.3">
      <c r="A67" s="831" t="s">
        <v>4307</v>
      </c>
      <c r="B67" s="832" t="s">
        <v>4390</v>
      </c>
      <c r="C67" s="832" t="s">
        <v>4300</v>
      </c>
      <c r="D67" s="832" t="s">
        <v>4391</v>
      </c>
      <c r="E67" s="832" t="s">
        <v>4392</v>
      </c>
      <c r="F67" s="832" t="s">
        <v>4393</v>
      </c>
      <c r="G67" s="849"/>
      <c r="H67" s="849"/>
      <c r="I67" s="832"/>
      <c r="J67" s="832"/>
      <c r="K67" s="849"/>
      <c r="L67" s="849"/>
      <c r="M67" s="832"/>
      <c r="N67" s="832"/>
      <c r="O67" s="849">
        <v>2</v>
      </c>
      <c r="P67" s="849">
        <v>11136</v>
      </c>
      <c r="Q67" s="837"/>
      <c r="R67" s="850">
        <v>5568</v>
      </c>
    </row>
    <row r="68" spans="1:18" ht="14.4" customHeight="1" x14ac:dyDescent="0.3">
      <c r="A68" s="831" t="s">
        <v>4307</v>
      </c>
      <c r="B68" s="832" t="s">
        <v>4390</v>
      </c>
      <c r="C68" s="832" t="s">
        <v>4300</v>
      </c>
      <c r="D68" s="832" t="s">
        <v>4391</v>
      </c>
      <c r="E68" s="832" t="s">
        <v>4394</v>
      </c>
      <c r="F68" s="832" t="s">
        <v>4395</v>
      </c>
      <c r="G68" s="849"/>
      <c r="H68" s="849"/>
      <c r="I68" s="832"/>
      <c r="J68" s="832"/>
      <c r="K68" s="849"/>
      <c r="L68" s="849"/>
      <c r="M68" s="832"/>
      <c r="N68" s="832"/>
      <c r="O68" s="849">
        <v>1</v>
      </c>
      <c r="P68" s="849">
        <v>4368.43</v>
      </c>
      <c r="Q68" s="837"/>
      <c r="R68" s="850">
        <v>4368.43</v>
      </c>
    </row>
    <row r="69" spans="1:18" ht="14.4" customHeight="1" thickBot="1" x14ac:dyDescent="0.35">
      <c r="A69" s="839" t="s">
        <v>4307</v>
      </c>
      <c r="B69" s="840" t="s">
        <v>4390</v>
      </c>
      <c r="C69" s="840" t="s">
        <v>4300</v>
      </c>
      <c r="D69" s="840" t="s">
        <v>4309</v>
      </c>
      <c r="E69" s="840" t="s">
        <v>4396</v>
      </c>
      <c r="F69" s="840" t="s">
        <v>4397</v>
      </c>
      <c r="G69" s="851"/>
      <c r="H69" s="851"/>
      <c r="I69" s="840"/>
      <c r="J69" s="840"/>
      <c r="K69" s="851"/>
      <c r="L69" s="851"/>
      <c r="M69" s="840"/>
      <c r="N69" s="840"/>
      <c r="O69" s="851">
        <v>3</v>
      </c>
      <c r="P69" s="851">
        <v>1740</v>
      </c>
      <c r="Q69" s="845"/>
      <c r="R69" s="852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9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4399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1431</v>
      </c>
      <c r="I3" s="208">
        <f t="shared" si="0"/>
        <v>572697.9800000001</v>
      </c>
      <c r="J3" s="78"/>
      <c r="K3" s="78"/>
      <c r="L3" s="208">
        <f t="shared" si="0"/>
        <v>1450</v>
      </c>
      <c r="M3" s="208">
        <f t="shared" si="0"/>
        <v>562773.97999999975</v>
      </c>
      <c r="N3" s="78"/>
      <c r="O3" s="78"/>
      <c r="P3" s="208">
        <f t="shared" si="0"/>
        <v>1772</v>
      </c>
      <c r="Q3" s="208">
        <f t="shared" si="0"/>
        <v>689737.72999999963</v>
      </c>
      <c r="R3" s="79">
        <f>IF(M3=0,0,Q3/M3)</f>
        <v>1.2256034474088513</v>
      </c>
      <c r="S3" s="209">
        <f>IF(P3=0,0,Q3/P3)</f>
        <v>389.24251128668152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4307</v>
      </c>
      <c r="B6" s="825" t="s">
        <v>4308</v>
      </c>
      <c r="C6" s="825" t="s">
        <v>604</v>
      </c>
      <c r="D6" s="825" t="s">
        <v>4298</v>
      </c>
      <c r="E6" s="825" t="s">
        <v>4309</v>
      </c>
      <c r="F6" s="825" t="s">
        <v>4310</v>
      </c>
      <c r="G6" s="825" t="s">
        <v>4311</v>
      </c>
      <c r="H6" s="225"/>
      <c r="I6" s="225"/>
      <c r="J6" s="825"/>
      <c r="K6" s="825"/>
      <c r="L6" s="225">
        <v>1</v>
      </c>
      <c r="M6" s="225">
        <v>37</v>
      </c>
      <c r="N6" s="825">
        <v>1</v>
      </c>
      <c r="O6" s="825">
        <v>37</v>
      </c>
      <c r="P6" s="225">
        <v>1</v>
      </c>
      <c r="Q6" s="225">
        <v>37</v>
      </c>
      <c r="R6" s="830">
        <v>1</v>
      </c>
      <c r="S6" s="848">
        <v>37</v>
      </c>
    </row>
    <row r="7" spans="1:19" ht="14.4" customHeight="1" x14ac:dyDescent="0.3">
      <c r="A7" s="831" t="s">
        <v>4307</v>
      </c>
      <c r="B7" s="832" t="s">
        <v>4308</v>
      </c>
      <c r="C7" s="832" t="s">
        <v>604</v>
      </c>
      <c r="D7" s="832" t="s">
        <v>4298</v>
      </c>
      <c r="E7" s="832" t="s">
        <v>4309</v>
      </c>
      <c r="F7" s="832" t="s">
        <v>4318</v>
      </c>
      <c r="G7" s="832" t="s">
        <v>4319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141</v>
      </c>
      <c r="R7" s="837"/>
      <c r="S7" s="850">
        <v>141</v>
      </c>
    </row>
    <row r="8" spans="1:19" ht="14.4" customHeight="1" x14ac:dyDescent="0.3">
      <c r="A8" s="831" t="s">
        <v>4307</v>
      </c>
      <c r="B8" s="832" t="s">
        <v>4308</v>
      </c>
      <c r="C8" s="832" t="s">
        <v>604</v>
      </c>
      <c r="D8" s="832" t="s">
        <v>4298</v>
      </c>
      <c r="E8" s="832" t="s">
        <v>4309</v>
      </c>
      <c r="F8" s="832" t="s">
        <v>4321</v>
      </c>
      <c r="G8" s="832" t="s">
        <v>4322</v>
      </c>
      <c r="H8" s="849">
        <v>4</v>
      </c>
      <c r="I8" s="849">
        <v>3828</v>
      </c>
      <c r="J8" s="832">
        <v>0.66666666666666663</v>
      </c>
      <c r="K8" s="832">
        <v>957</v>
      </c>
      <c r="L8" s="849">
        <v>6</v>
      </c>
      <c r="M8" s="849">
        <v>5742</v>
      </c>
      <c r="N8" s="832">
        <v>1</v>
      </c>
      <c r="O8" s="832">
        <v>957</v>
      </c>
      <c r="P8" s="849">
        <v>5</v>
      </c>
      <c r="Q8" s="849">
        <v>4790</v>
      </c>
      <c r="R8" s="837">
        <v>0.83420411006617901</v>
      </c>
      <c r="S8" s="850">
        <v>958</v>
      </c>
    </row>
    <row r="9" spans="1:19" ht="14.4" customHeight="1" x14ac:dyDescent="0.3">
      <c r="A9" s="831" t="s">
        <v>4307</v>
      </c>
      <c r="B9" s="832" t="s">
        <v>4308</v>
      </c>
      <c r="C9" s="832" t="s">
        <v>604</v>
      </c>
      <c r="D9" s="832" t="s">
        <v>4298</v>
      </c>
      <c r="E9" s="832" t="s">
        <v>4309</v>
      </c>
      <c r="F9" s="832" t="s">
        <v>4321</v>
      </c>
      <c r="G9" s="832" t="s">
        <v>4323</v>
      </c>
      <c r="H9" s="849">
        <v>1</v>
      </c>
      <c r="I9" s="849">
        <v>957</v>
      </c>
      <c r="J9" s="832"/>
      <c r="K9" s="832">
        <v>957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4307</v>
      </c>
      <c r="B10" s="832" t="s">
        <v>4308</v>
      </c>
      <c r="C10" s="832" t="s">
        <v>604</v>
      </c>
      <c r="D10" s="832" t="s">
        <v>4298</v>
      </c>
      <c r="E10" s="832" t="s">
        <v>4309</v>
      </c>
      <c r="F10" s="832" t="s">
        <v>4324</v>
      </c>
      <c r="G10" s="832" t="s">
        <v>4325</v>
      </c>
      <c r="H10" s="849"/>
      <c r="I10" s="849"/>
      <c r="J10" s="832"/>
      <c r="K10" s="832"/>
      <c r="L10" s="849"/>
      <c r="M10" s="849"/>
      <c r="N10" s="832"/>
      <c r="O10" s="832"/>
      <c r="P10" s="849">
        <v>1</v>
      </c>
      <c r="Q10" s="849">
        <v>432</v>
      </c>
      <c r="R10" s="837"/>
      <c r="S10" s="850">
        <v>432</v>
      </c>
    </row>
    <row r="11" spans="1:19" ht="14.4" customHeight="1" x14ac:dyDescent="0.3">
      <c r="A11" s="831" t="s">
        <v>4307</v>
      </c>
      <c r="B11" s="832" t="s">
        <v>4308</v>
      </c>
      <c r="C11" s="832" t="s">
        <v>604</v>
      </c>
      <c r="D11" s="832" t="s">
        <v>4298</v>
      </c>
      <c r="E11" s="832" t="s">
        <v>4309</v>
      </c>
      <c r="F11" s="832" t="s">
        <v>4324</v>
      </c>
      <c r="G11" s="832" t="s">
        <v>4326</v>
      </c>
      <c r="H11" s="849">
        <v>2</v>
      </c>
      <c r="I11" s="849">
        <v>862</v>
      </c>
      <c r="J11" s="832">
        <v>0.99768518518518523</v>
      </c>
      <c r="K11" s="832">
        <v>431</v>
      </c>
      <c r="L11" s="849">
        <v>2</v>
      </c>
      <c r="M11" s="849">
        <v>864</v>
      </c>
      <c r="N11" s="832">
        <v>1</v>
      </c>
      <c r="O11" s="832">
        <v>432</v>
      </c>
      <c r="P11" s="849"/>
      <c r="Q11" s="849"/>
      <c r="R11" s="837"/>
      <c r="S11" s="850"/>
    </row>
    <row r="12" spans="1:19" ht="14.4" customHeight="1" x14ac:dyDescent="0.3">
      <c r="A12" s="831" t="s">
        <v>4307</v>
      </c>
      <c r="B12" s="832" t="s">
        <v>4308</v>
      </c>
      <c r="C12" s="832" t="s">
        <v>604</v>
      </c>
      <c r="D12" s="832" t="s">
        <v>4298</v>
      </c>
      <c r="E12" s="832" t="s">
        <v>4309</v>
      </c>
      <c r="F12" s="832" t="s">
        <v>4327</v>
      </c>
      <c r="G12" s="832" t="s">
        <v>4328</v>
      </c>
      <c r="H12" s="849">
        <v>186</v>
      </c>
      <c r="I12" s="849">
        <v>187488</v>
      </c>
      <c r="J12" s="832">
        <v>1.0380763076446065</v>
      </c>
      <c r="K12" s="832">
        <v>1008</v>
      </c>
      <c r="L12" s="849">
        <v>179</v>
      </c>
      <c r="M12" s="849">
        <v>180611</v>
      </c>
      <c r="N12" s="832">
        <v>1</v>
      </c>
      <c r="O12" s="832">
        <v>1009</v>
      </c>
      <c r="P12" s="849">
        <v>208</v>
      </c>
      <c r="Q12" s="849">
        <v>210080</v>
      </c>
      <c r="R12" s="837">
        <v>1.1631628195403381</v>
      </c>
      <c r="S12" s="850">
        <v>1010</v>
      </c>
    </row>
    <row r="13" spans="1:19" ht="14.4" customHeight="1" x14ac:dyDescent="0.3">
      <c r="A13" s="831" t="s">
        <v>4307</v>
      </c>
      <c r="B13" s="832" t="s">
        <v>4308</v>
      </c>
      <c r="C13" s="832" t="s">
        <v>604</v>
      </c>
      <c r="D13" s="832" t="s">
        <v>4298</v>
      </c>
      <c r="E13" s="832" t="s">
        <v>4309</v>
      </c>
      <c r="F13" s="832" t="s">
        <v>4332</v>
      </c>
      <c r="G13" s="832" t="s">
        <v>4333</v>
      </c>
      <c r="H13" s="849">
        <v>1</v>
      </c>
      <c r="I13" s="849">
        <v>318</v>
      </c>
      <c r="J13" s="832"/>
      <c r="K13" s="832">
        <v>318</v>
      </c>
      <c r="L13" s="849"/>
      <c r="M13" s="849"/>
      <c r="N13" s="832"/>
      <c r="O13" s="832"/>
      <c r="P13" s="849">
        <v>4</v>
      </c>
      <c r="Q13" s="849">
        <v>1276</v>
      </c>
      <c r="R13" s="837"/>
      <c r="S13" s="850">
        <v>319</v>
      </c>
    </row>
    <row r="14" spans="1:19" ht="14.4" customHeight="1" x14ac:dyDescent="0.3">
      <c r="A14" s="831" t="s">
        <v>4307</v>
      </c>
      <c r="B14" s="832" t="s">
        <v>4308</v>
      </c>
      <c r="C14" s="832" t="s">
        <v>604</v>
      </c>
      <c r="D14" s="832" t="s">
        <v>4298</v>
      </c>
      <c r="E14" s="832" t="s">
        <v>4309</v>
      </c>
      <c r="F14" s="832" t="s">
        <v>4334</v>
      </c>
      <c r="G14" s="832" t="s">
        <v>4335</v>
      </c>
      <c r="H14" s="849">
        <v>5</v>
      </c>
      <c r="I14" s="849">
        <v>4360</v>
      </c>
      <c r="J14" s="832">
        <v>4.9942726231386025</v>
      </c>
      <c r="K14" s="832">
        <v>872</v>
      </c>
      <c r="L14" s="849">
        <v>1</v>
      </c>
      <c r="M14" s="849">
        <v>873</v>
      </c>
      <c r="N14" s="832">
        <v>1</v>
      </c>
      <c r="O14" s="832">
        <v>873</v>
      </c>
      <c r="P14" s="849">
        <v>3</v>
      </c>
      <c r="Q14" s="849">
        <v>2622</v>
      </c>
      <c r="R14" s="837">
        <v>3.0034364261168385</v>
      </c>
      <c r="S14" s="850">
        <v>874</v>
      </c>
    </row>
    <row r="15" spans="1:19" ht="14.4" customHeight="1" x14ac:dyDescent="0.3">
      <c r="A15" s="831" t="s">
        <v>4307</v>
      </c>
      <c r="B15" s="832" t="s">
        <v>4308</v>
      </c>
      <c r="C15" s="832" t="s">
        <v>604</v>
      </c>
      <c r="D15" s="832" t="s">
        <v>4298</v>
      </c>
      <c r="E15" s="832" t="s">
        <v>4309</v>
      </c>
      <c r="F15" s="832" t="s">
        <v>4336</v>
      </c>
      <c r="G15" s="832" t="s">
        <v>4337</v>
      </c>
      <c r="H15" s="849">
        <v>2</v>
      </c>
      <c r="I15" s="849">
        <v>66.67</v>
      </c>
      <c r="J15" s="832">
        <v>2.0003000300030003</v>
      </c>
      <c r="K15" s="832">
        <v>33.335000000000001</v>
      </c>
      <c r="L15" s="849">
        <v>1</v>
      </c>
      <c r="M15" s="849">
        <v>33.33</v>
      </c>
      <c r="N15" s="832">
        <v>1</v>
      </c>
      <c r="O15" s="832">
        <v>33.33</v>
      </c>
      <c r="P15" s="849">
        <v>1</v>
      </c>
      <c r="Q15" s="849">
        <v>33.33</v>
      </c>
      <c r="R15" s="837">
        <v>1</v>
      </c>
      <c r="S15" s="850">
        <v>33.33</v>
      </c>
    </row>
    <row r="16" spans="1:19" ht="14.4" customHeight="1" x14ac:dyDescent="0.3">
      <c r="A16" s="831" t="s">
        <v>4307</v>
      </c>
      <c r="B16" s="832" t="s">
        <v>4308</v>
      </c>
      <c r="C16" s="832" t="s">
        <v>604</v>
      </c>
      <c r="D16" s="832" t="s">
        <v>4298</v>
      </c>
      <c r="E16" s="832" t="s">
        <v>4309</v>
      </c>
      <c r="F16" s="832" t="s">
        <v>4336</v>
      </c>
      <c r="G16" s="832" t="s">
        <v>4338</v>
      </c>
      <c r="H16" s="849">
        <v>3</v>
      </c>
      <c r="I16" s="849">
        <v>100</v>
      </c>
      <c r="J16" s="832">
        <v>0.5</v>
      </c>
      <c r="K16" s="832">
        <v>33.333333333333336</v>
      </c>
      <c r="L16" s="849">
        <v>6</v>
      </c>
      <c r="M16" s="849">
        <v>200</v>
      </c>
      <c r="N16" s="832">
        <v>1</v>
      </c>
      <c r="O16" s="832">
        <v>33.333333333333336</v>
      </c>
      <c r="P16" s="849">
        <v>18</v>
      </c>
      <c r="Q16" s="849">
        <v>600.00000000000011</v>
      </c>
      <c r="R16" s="837">
        <v>3.0000000000000004</v>
      </c>
      <c r="S16" s="850">
        <v>33.333333333333343</v>
      </c>
    </row>
    <row r="17" spans="1:19" ht="14.4" customHeight="1" x14ac:dyDescent="0.3">
      <c r="A17" s="831" t="s">
        <v>4307</v>
      </c>
      <c r="B17" s="832" t="s">
        <v>4308</v>
      </c>
      <c r="C17" s="832" t="s">
        <v>604</v>
      </c>
      <c r="D17" s="832" t="s">
        <v>4298</v>
      </c>
      <c r="E17" s="832" t="s">
        <v>4309</v>
      </c>
      <c r="F17" s="832" t="s">
        <v>4339</v>
      </c>
      <c r="G17" s="832" t="s">
        <v>4340</v>
      </c>
      <c r="H17" s="849">
        <v>80</v>
      </c>
      <c r="I17" s="849">
        <v>2960</v>
      </c>
      <c r="J17" s="832">
        <v>2.4242424242424243</v>
      </c>
      <c r="K17" s="832">
        <v>37</v>
      </c>
      <c r="L17" s="849">
        <v>33</v>
      </c>
      <c r="M17" s="849">
        <v>1221</v>
      </c>
      <c r="N17" s="832">
        <v>1</v>
      </c>
      <c r="O17" s="832">
        <v>37</v>
      </c>
      <c r="P17" s="849">
        <v>97</v>
      </c>
      <c r="Q17" s="849">
        <v>3589</v>
      </c>
      <c r="R17" s="837">
        <v>2.9393939393939394</v>
      </c>
      <c r="S17" s="850">
        <v>37</v>
      </c>
    </row>
    <row r="18" spans="1:19" ht="14.4" customHeight="1" x14ac:dyDescent="0.3">
      <c r="A18" s="831" t="s">
        <v>4307</v>
      </c>
      <c r="B18" s="832" t="s">
        <v>4308</v>
      </c>
      <c r="C18" s="832" t="s">
        <v>604</v>
      </c>
      <c r="D18" s="832" t="s">
        <v>4298</v>
      </c>
      <c r="E18" s="832" t="s">
        <v>4309</v>
      </c>
      <c r="F18" s="832" t="s">
        <v>4347</v>
      </c>
      <c r="G18" s="832" t="s">
        <v>4348</v>
      </c>
      <c r="H18" s="849">
        <v>16</v>
      </c>
      <c r="I18" s="849">
        <v>30864</v>
      </c>
      <c r="J18" s="832">
        <v>1.1782401221607177</v>
      </c>
      <c r="K18" s="832">
        <v>1929</v>
      </c>
      <c r="L18" s="849">
        <v>13</v>
      </c>
      <c r="M18" s="849">
        <v>26195</v>
      </c>
      <c r="N18" s="832">
        <v>1</v>
      </c>
      <c r="O18" s="832">
        <v>2015</v>
      </c>
      <c r="P18" s="849">
        <v>17</v>
      </c>
      <c r="Q18" s="849">
        <v>34272</v>
      </c>
      <c r="R18" s="837">
        <v>1.3083412865050583</v>
      </c>
      <c r="S18" s="850">
        <v>2016</v>
      </c>
    </row>
    <row r="19" spans="1:19" ht="14.4" customHeight="1" x14ac:dyDescent="0.3">
      <c r="A19" s="831" t="s">
        <v>4307</v>
      </c>
      <c r="B19" s="832" t="s">
        <v>4308</v>
      </c>
      <c r="C19" s="832" t="s">
        <v>604</v>
      </c>
      <c r="D19" s="832" t="s">
        <v>4298</v>
      </c>
      <c r="E19" s="832" t="s">
        <v>4309</v>
      </c>
      <c r="F19" s="832" t="s">
        <v>4350</v>
      </c>
      <c r="G19" s="832" t="s">
        <v>4351</v>
      </c>
      <c r="H19" s="849"/>
      <c r="I19" s="849"/>
      <c r="J19" s="832"/>
      <c r="K19" s="832"/>
      <c r="L19" s="849">
        <v>1</v>
      </c>
      <c r="M19" s="849">
        <v>355</v>
      </c>
      <c r="N19" s="832">
        <v>1</v>
      </c>
      <c r="O19" s="832">
        <v>355</v>
      </c>
      <c r="P19" s="849">
        <v>1</v>
      </c>
      <c r="Q19" s="849">
        <v>355</v>
      </c>
      <c r="R19" s="837">
        <v>1</v>
      </c>
      <c r="S19" s="850">
        <v>355</v>
      </c>
    </row>
    <row r="20" spans="1:19" ht="14.4" customHeight="1" x14ac:dyDescent="0.3">
      <c r="A20" s="831" t="s">
        <v>4307</v>
      </c>
      <c r="B20" s="832" t="s">
        <v>4308</v>
      </c>
      <c r="C20" s="832" t="s">
        <v>604</v>
      </c>
      <c r="D20" s="832" t="s">
        <v>4298</v>
      </c>
      <c r="E20" s="832" t="s">
        <v>4309</v>
      </c>
      <c r="F20" s="832" t="s">
        <v>4350</v>
      </c>
      <c r="G20" s="832" t="s">
        <v>4352</v>
      </c>
      <c r="H20" s="849">
        <v>15</v>
      </c>
      <c r="I20" s="849">
        <v>5310</v>
      </c>
      <c r="J20" s="832">
        <v>2.492957746478873</v>
      </c>
      <c r="K20" s="832">
        <v>354</v>
      </c>
      <c r="L20" s="849">
        <v>6</v>
      </c>
      <c r="M20" s="849">
        <v>2130</v>
      </c>
      <c r="N20" s="832">
        <v>1</v>
      </c>
      <c r="O20" s="832">
        <v>355</v>
      </c>
      <c r="P20" s="849">
        <v>18</v>
      </c>
      <c r="Q20" s="849">
        <v>6390</v>
      </c>
      <c r="R20" s="837">
        <v>3</v>
      </c>
      <c r="S20" s="850">
        <v>355</v>
      </c>
    </row>
    <row r="21" spans="1:19" ht="14.4" customHeight="1" x14ac:dyDescent="0.3">
      <c r="A21" s="831" t="s">
        <v>4307</v>
      </c>
      <c r="B21" s="832" t="s">
        <v>4308</v>
      </c>
      <c r="C21" s="832" t="s">
        <v>604</v>
      </c>
      <c r="D21" s="832" t="s">
        <v>4298</v>
      </c>
      <c r="E21" s="832" t="s">
        <v>4309</v>
      </c>
      <c r="F21" s="832" t="s">
        <v>4353</v>
      </c>
      <c r="G21" s="832" t="s">
        <v>4354</v>
      </c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223</v>
      </c>
      <c r="R21" s="837"/>
      <c r="S21" s="850">
        <v>223</v>
      </c>
    </row>
    <row r="22" spans="1:19" ht="14.4" customHeight="1" x14ac:dyDescent="0.3">
      <c r="A22" s="831" t="s">
        <v>4307</v>
      </c>
      <c r="B22" s="832" t="s">
        <v>4308</v>
      </c>
      <c r="C22" s="832" t="s">
        <v>604</v>
      </c>
      <c r="D22" s="832" t="s">
        <v>4298</v>
      </c>
      <c r="E22" s="832" t="s">
        <v>4309</v>
      </c>
      <c r="F22" s="832" t="s">
        <v>4353</v>
      </c>
      <c r="G22" s="832" t="s">
        <v>4355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223</v>
      </c>
      <c r="R22" s="837"/>
      <c r="S22" s="850">
        <v>223</v>
      </c>
    </row>
    <row r="23" spans="1:19" ht="14.4" customHeight="1" x14ac:dyDescent="0.3">
      <c r="A23" s="831" t="s">
        <v>4307</v>
      </c>
      <c r="B23" s="832" t="s">
        <v>4308</v>
      </c>
      <c r="C23" s="832" t="s">
        <v>604</v>
      </c>
      <c r="D23" s="832" t="s">
        <v>4298</v>
      </c>
      <c r="E23" s="832" t="s">
        <v>4309</v>
      </c>
      <c r="F23" s="832" t="s">
        <v>4356</v>
      </c>
      <c r="G23" s="832" t="s">
        <v>4357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178</v>
      </c>
      <c r="R23" s="837"/>
      <c r="S23" s="850">
        <v>178</v>
      </c>
    </row>
    <row r="24" spans="1:19" ht="14.4" customHeight="1" x14ac:dyDescent="0.3">
      <c r="A24" s="831" t="s">
        <v>4307</v>
      </c>
      <c r="B24" s="832" t="s">
        <v>4308</v>
      </c>
      <c r="C24" s="832" t="s">
        <v>604</v>
      </c>
      <c r="D24" s="832" t="s">
        <v>4298</v>
      </c>
      <c r="E24" s="832" t="s">
        <v>4309</v>
      </c>
      <c r="F24" s="832" t="s">
        <v>4359</v>
      </c>
      <c r="G24" s="832" t="s">
        <v>4360</v>
      </c>
      <c r="H24" s="849">
        <v>17</v>
      </c>
      <c r="I24" s="849">
        <v>1003</v>
      </c>
      <c r="J24" s="832">
        <v>4.25</v>
      </c>
      <c r="K24" s="832">
        <v>59</v>
      </c>
      <c r="L24" s="849">
        <v>4</v>
      </c>
      <c r="M24" s="849">
        <v>236</v>
      </c>
      <c r="N24" s="832">
        <v>1</v>
      </c>
      <c r="O24" s="832">
        <v>59</v>
      </c>
      <c r="P24" s="849">
        <v>8</v>
      </c>
      <c r="Q24" s="849">
        <v>472</v>
      </c>
      <c r="R24" s="837">
        <v>2</v>
      </c>
      <c r="S24" s="850">
        <v>59</v>
      </c>
    </row>
    <row r="25" spans="1:19" ht="14.4" customHeight="1" x14ac:dyDescent="0.3">
      <c r="A25" s="831" t="s">
        <v>4307</v>
      </c>
      <c r="B25" s="832" t="s">
        <v>4308</v>
      </c>
      <c r="C25" s="832" t="s">
        <v>604</v>
      </c>
      <c r="D25" s="832" t="s">
        <v>1939</v>
      </c>
      <c r="E25" s="832" t="s">
        <v>4309</v>
      </c>
      <c r="F25" s="832" t="s">
        <v>4310</v>
      </c>
      <c r="G25" s="832" t="s">
        <v>4311</v>
      </c>
      <c r="H25" s="849"/>
      <c r="I25" s="849"/>
      <c r="J25" s="832"/>
      <c r="K25" s="832"/>
      <c r="L25" s="849"/>
      <c r="M25" s="849"/>
      <c r="N25" s="832"/>
      <c r="O25" s="832"/>
      <c r="P25" s="849">
        <v>2</v>
      </c>
      <c r="Q25" s="849">
        <v>74</v>
      </c>
      <c r="R25" s="837"/>
      <c r="S25" s="850">
        <v>37</v>
      </c>
    </row>
    <row r="26" spans="1:19" ht="14.4" customHeight="1" x14ac:dyDescent="0.3">
      <c r="A26" s="831" t="s">
        <v>4307</v>
      </c>
      <c r="B26" s="832" t="s">
        <v>4308</v>
      </c>
      <c r="C26" s="832" t="s">
        <v>604</v>
      </c>
      <c r="D26" s="832" t="s">
        <v>1941</v>
      </c>
      <c r="E26" s="832" t="s">
        <v>4309</v>
      </c>
      <c r="F26" s="832" t="s">
        <v>4310</v>
      </c>
      <c r="G26" s="832" t="s">
        <v>4311</v>
      </c>
      <c r="H26" s="849">
        <v>6</v>
      </c>
      <c r="I26" s="849">
        <v>222</v>
      </c>
      <c r="J26" s="832">
        <v>0.75</v>
      </c>
      <c r="K26" s="832">
        <v>37</v>
      </c>
      <c r="L26" s="849">
        <v>8</v>
      </c>
      <c r="M26" s="849">
        <v>296</v>
      </c>
      <c r="N26" s="832">
        <v>1</v>
      </c>
      <c r="O26" s="832">
        <v>37</v>
      </c>
      <c r="P26" s="849">
        <v>11</v>
      </c>
      <c r="Q26" s="849">
        <v>407</v>
      </c>
      <c r="R26" s="837">
        <v>1.375</v>
      </c>
      <c r="S26" s="850">
        <v>37</v>
      </c>
    </row>
    <row r="27" spans="1:19" ht="14.4" customHeight="1" x14ac:dyDescent="0.3">
      <c r="A27" s="831" t="s">
        <v>4307</v>
      </c>
      <c r="B27" s="832" t="s">
        <v>4308</v>
      </c>
      <c r="C27" s="832" t="s">
        <v>604</v>
      </c>
      <c r="D27" s="832" t="s">
        <v>1941</v>
      </c>
      <c r="E27" s="832" t="s">
        <v>4309</v>
      </c>
      <c r="F27" s="832" t="s">
        <v>4310</v>
      </c>
      <c r="G27" s="832" t="s">
        <v>4312</v>
      </c>
      <c r="H27" s="849"/>
      <c r="I27" s="849"/>
      <c r="J27" s="832"/>
      <c r="K27" s="832"/>
      <c r="L27" s="849">
        <v>2</v>
      </c>
      <c r="M27" s="849">
        <v>74</v>
      </c>
      <c r="N27" s="832">
        <v>1</v>
      </c>
      <c r="O27" s="832">
        <v>37</v>
      </c>
      <c r="P27" s="849"/>
      <c r="Q27" s="849"/>
      <c r="R27" s="837"/>
      <c r="S27" s="850"/>
    </row>
    <row r="28" spans="1:19" ht="14.4" customHeight="1" x14ac:dyDescent="0.3">
      <c r="A28" s="831" t="s">
        <v>4307</v>
      </c>
      <c r="B28" s="832" t="s">
        <v>4308</v>
      </c>
      <c r="C28" s="832" t="s">
        <v>604</v>
      </c>
      <c r="D28" s="832" t="s">
        <v>1941</v>
      </c>
      <c r="E28" s="832" t="s">
        <v>4309</v>
      </c>
      <c r="F28" s="832" t="s">
        <v>4315</v>
      </c>
      <c r="G28" s="832" t="s">
        <v>4317</v>
      </c>
      <c r="H28" s="849"/>
      <c r="I28" s="849"/>
      <c r="J28" s="832"/>
      <c r="K28" s="832"/>
      <c r="L28" s="849"/>
      <c r="M28" s="849"/>
      <c r="N28" s="832"/>
      <c r="O28" s="832"/>
      <c r="P28" s="849">
        <v>2</v>
      </c>
      <c r="Q28" s="849">
        <v>1404</v>
      </c>
      <c r="R28" s="837"/>
      <c r="S28" s="850">
        <v>702</v>
      </c>
    </row>
    <row r="29" spans="1:19" ht="14.4" customHeight="1" x14ac:dyDescent="0.3">
      <c r="A29" s="831" t="s">
        <v>4307</v>
      </c>
      <c r="B29" s="832" t="s">
        <v>4308</v>
      </c>
      <c r="C29" s="832" t="s">
        <v>604</v>
      </c>
      <c r="D29" s="832" t="s">
        <v>1941</v>
      </c>
      <c r="E29" s="832" t="s">
        <v>4309</v>
      </c>
      <c r="F29" s="832" t="s">
        <v>4318</v>
      </c>
      <c r="G29" s="832" t="s">
        <v>4319</v>
      </c>
      <c r="H29" s="849"/>
      <c r="I29" s="849"/>
      <c r="J29" s="832"/>
      <c r="K29" s="832"/>
      <c r="L29" s="849"/>
      <c r="M29" s="849"/>
      <c r="N29" s="832"/>
      <c r="O29" s="832"/>
      <c r="P29" s="849">
        <v>36</v>
      </c>
      <c r="Q29" s="849">
        <v>5076</v>
      </c>
      <c r="R29" s="837"/>
      <c r="S29" s="850">
        <v>141</v>
      </c>
    </row>
    <row r="30" spans="1:19" ht="14.4" customHeight="1" x14ac:dyDescent="0.3">
      <c r="A30" s="831" t="s">
        <v>4307</v>
      </c>
      <c r="B30" s="832" t="s">
        <v>4308</v>
      </c>
      <c r="C30" s="832" t="s">
        <v>604</v>
      </c>
      <c r="D30" s="832" t="s">
        <v>1941</v>
      </c>
      <c r="E30" s="832" t="s">
        <v>4309</v>
      </c>
      <c r="F30" s="832" t="s">
        <v>4318</v>
      </c>
      <c r="G30" s="832" t="s">
        <v>4320</v>
      </c>
      <c r="H30" s="849"/>
      <c r="I30" s="849"/>
      <c r="J30" s="832"/>
      <c r="K30" s="832"/>
      <c r="L30" s="849">
        <v>1</v>
      </c>
      <c r="M30" s="849">
        <v>141</v>
      </c>
      <c r="N30" s="832">
        <v>1</v>
      </c>
      <c r="O30" s="832">
        <v>141</v>
      </c>
      <c r="P30" s="849">
        <v>1</v>
      </c>
      <c r="Q30" s="849">
        <v>141</v>
      </c>
      <c r="R30" s="837">
        <v>1</v>
      </c>
      <c r="S30" s="850">
        <v>141</v>
      </c>
    </row>
    <row r="31" spans="1:19" ht="14.4" customHeight="1" x14ac:dyDescent="0.3">
      <c r="A31" s="831" t="s">
        <v>4307</v>
      </c>
      <c r="B31" s="832" t="s">
        <v>4308</v>
      </c>
      <c r="C31" s="832" t="s">
        <v>604</v>
      </c>
      <c r="D31" s="832" t="s">
        <v>1941</v>
      </c>
      <c r="E31" s="832" t="s">
        <v>4309</v>
      </c>
      <c r="F31" s="832" t="s">
        <v>4321</v>
      </c>
      <c r="G31" s="832" t="s">
        <v>4322</v>
      </c>
      <c r="H31" s="849">
        <v>4</v>
      </c>
      <c r="I31" s="849">
        <v>3828</v>
      </c>
      <c r="J31" s="832"/>
      <c r="K31" s="832">
        <v>957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" customHeight="1" x14ac:dyDescent="0.3">
      <c r="A32" s="831" t="s">
        <v>4307</v>
      </c>
      <c r="B32" s="832" t="s">
        <v>4308</v>
      </c>
      <c r="C32" s="832" t="s">
        <v>604</v>
      </c>
      <c r="D32" s="832" t="s">
        <v>1941</v>
      </c>
      <c r="E32" s="832" t="s">
        <v>4309</v>
      </c>
      <c r="F32" s="832" t="s">
        <v>4321</v>
      </c>
      <c r="G32" s="832" t="s">
        <v>4323</v>
      </c>
      <c r="H32" s="849">
        <v>1</v>
      </c>
      <c r="I32" s="849">
        <v>957</v>
      </c>
      <c r="J32" s="832"/>
      <c r="K32" s="832">
        <v>957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4307</v>
      </c>
      <c r="B33" s="832" t="s">
        <v>4308</v>
      </c>
      <c r="C33" s="832" t="s">
        <v>604</v>
      </c>
      <c r="D33" s="832" t="s">
        <v>1941</v>
      </c>
      <c r="E33" s="832" t="s">
        <v>4309</v>
      </c>
      <c r="F33" s="832" t="s">
        <v>4327</v>
      </c>
      <c r="G33" s="832" t="s">
        <v>4328</v>
      </c>
      <c r="H33" s="849">
        <v>67</v>
      </c>
      <c r="I33" s="849">
        <v>67536</v>
      </c>
      <c r="J33" s="832">
        <v>0.83666997026759171</v>
      </c>
      <c r="K33" s="832">
        <v>1008</v>
      </c>
      <c r="L33" s="849">
        <v>80</v>
      </c>
      <c r="M33" s="849">
        <v>80720</v>
      </c>
      <c r="N33" s="832">
        <v>1</v>
      </c>
      <c r="O33" s="832">
        <v>1009</v>
      </c>
      <c r="P33" s="849">
        <v>77</v>
      </c>
      <c r="Q33" s="849">
        <v>77770</v>
      </c>
      <c r="R33" s="837">
        <v>0.96345391476709619</v>
      </c>
      <c r="S33" s="850">
        <v>1010</v>
      </c>
    </row>
    <row r="34" spans="1:19" ht="14.4" customHeight="1" x14ac:dyDescent="0.3">
      <c r="A34" s="831" t="s">
        <v>4307</v>
      </c>
      <c r="B34" s="832" t="s">
        <v>4308</v>
      </c>
      <c r="C34" s="832" t="s">
        <v>604</v>
      </c>
      <c r="D34" s="832" t="s">
        <v>1941</v>
      </c>
      <c r="E34" s="832" t="s">
        <v>4309</v>
      </c>
      <c r="F34" s="832" t="s">
        <v>4327</v>
      </c>
      <c r="G34" s="832" t="s">
        <v>4329</v>
      </c>
      <c r="H34" s="849">
        <v>1</v>
      </c>
      <c r="I34" s="849">
        <v>1008</v>
      </c>
      <c r="J34" s="832"/>
      <c r="K34" s="832">
        <v>1008</v>
      </c>
      <c r="L34" s="849"/>
      <c r="M34" s="849"/>
      <c r="N34" s="832"/>
      <c r="O34" s="832"/>
      <c r="P34" s="849"/>
      <c r="Q34" s="849"/>
      <c r="R34" s="837"/>
      <c r="S34" s="850"/>
    </row>
    <row r="35" spans="1:19" ht="14.4" customHeight="1" x14ac:dyDescent="0.3">
      <c r="A35" s="831" t="s">
        <v>4307</v>
      </c>
      <c r="B35" s="832" t="s">
        <v>4308</v>
      </c>
      <c r="C35" s="832" t="s">
        <v>604</v>
      </c>
      <c r="D35" s="832" t="s">
        <v>1941</v>
      </c>
      <c r="E35" s="832" t="s">
        <v>4309</v>
      </c>
      <c r="F35" s="832" t="s">
        <v>4334</v>
      </c>
      <c r="G35" s="832" t="s">
        <v>4335</v>
      </c>
      <c r="H35" s="849">
        <v>2</v>
      </c>
      <c r="I35" s="849">
        <v>1744</v>
      </c>
      <c r="J35" s="832">
        <v>1.997709049255441</v>
      </c>
      <c r="K35" s="832">
        <v>872</v>
      </c>
      <c r="L35" s="849">
        <v>1</v>
      </c>
      <c r="M35" s="849">
        <v>873</v>
      </c>
      <c r="N35" s="832">
        <v>1</v>
      </c>
      <c r="O35" s="832">
        <v>873</v>
      </c>
      <c r="P35" s="849"/>
      <c r="Q35" s="849"/>
      <c r="R35" s="837"/>
      <c r="S35" s="850"/>
    </row>
    <row r="36" spans="1:19" ht="14.4" customHeight="1" x14ac:dyDescent="0.3">
      <c r="A36" s="831" t="s">
        <v>4307</v>
      </c>
      <c r="B36" s="832" t="s">
        <v>4308</v>
      </c>
      <c r="C36" s="832" t="s">
        <v>604</v>
      </c>
      <c r="D36" s="832" t="s">
        <v>1941</v>
      </c>
      <c r="E36" s="832" t="s">
        <v>4309</v>
      </c>
      <c r="F36" s="832" t="s">
        <v>4336</v>
      </c>
      <c r="G36" s="832" t="s">
        <v>4337</v>
      </c>
      <c r="H36" s="849">
        <v>1</v>
      </c>
      <c r="I36" s="849">
        <v>33.33</v>
      </c>
      <c r="J36" s="832"/>
      <c r="K36" s="832">
        <v>33.33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4307</v>
      </c>
      <c r="B37" s="832" t="s">
        <v>4308</v>
      </c>
      <c r="C37" s="832" t="s">
        <v>604</v>
      </c>
      <c r="D37" s="832" t="s">
        <v>1941</v>
      </c>
      <c r="E37" s="832" t="s">
        <v>4309</v>
      </c>
      <c r="F37" s="832" t="s">
        <v>4336</v>
      </c>
      <c r="G37" s="832" t="s">
        <v>4338</v>
      </c>
      <c r="H37" s="849">
        <v>37</v>
      </c>
      <c r="I37" s="849">
        <v>1233.3399999999999</v>
      </c>
      <c r="J37" s="832">
        <v>0.53623478260869561</v>
      </c>
      <c r="K37" s="832">
        <v>33.333513513513509</v>
      </c>
      <c r="L37" s="849">
        <v>69</v>
      </c>
      <c r="M37" s="849">
        <v>2300</v>
      </c>
      <c r="N37" s="832">
        <v>1</v>
      </c>
      <c r="O37" s="832">
        <v>33.333333333333336</v>
      </c>
      <c r="P37" s="849">
        <v>59</v>
      </c>
      <c r="Q37" s="849">
        <v>1966.67</v>
      </c>
      <c r="R37" s="837">
        <v>0.85507391304347824</v>
      </c>
      <c r="S37" s="850">
        <v>33.333389830508473</v>
      </c>
    </row>
    <row r="38" spans="1:19" ht="14.4" customHeight="1" x14ac:dyDescent="0.3">
      <c r="A38" s="831" t="s">
        <v>4307</v>
      </c>
      <c r="B38" s="832" t="s">
        <v>4308</v>
      </c>
      <c r="C38" s="832" t="s">
        <v>604</v>
      </c>
      <c r="D38" s="832" t="s">
        <v>1941</v>
      </c>
      <c r="E38" s="832" t="s">
        <v>4309</v>
      </c>
      <c r="F38" s="832" t="s">
        <v>4341</v>
      </c>
      <c r="G38" s="832" t="s">
        <v>4343</v>
      </c>
      <c r="H38" s="849"/>
      <c r="I38" s="849"/>
      <c r="J38" s="832"/>
      <c r="K38" s="832"/>
      <c r="L38" s="849">
        <v>1</v>
      </c>
      <c r="M38" s="849">
        <v>86</v>
      </c>
      <c r="N38" s="832">
        <v>1</v>
      </c>
      <c r="O38" s="832">
        <v>86</v>
      </c>
      <c r="P38" s="849"/>
      <c r="Q38" s="849"/>
      <c r="R38" s="837"/>
      <c r="S38" s="850"/>
    </row>
    <row r="39" spans="1:19" ht="14.4" customHeight="1" x14ac:dyDescent="0.3">
      <c r="A39" s="831" t="s">
        <v>4307</v>
      </c>
      <c r="B39" s="832" t="s">
        <v>4308</v>
      </c>
      <c r="C39" s="832" t="s">
        <v>604</v>
      </c>
      <c r="D39" s="832" t="s">
        <v>1941</v>
      </c>
      <c r="E39" s="832" t="s">
        <v>4309</v>
      </c>
      <c r="F39" s="832" t="s">
        <v>4344</v>
      </c>
      <c r="G39" s="832" t="s">
        <v>4345</v>
      </c>
      <c r="H39" s="849"/>
      <c r="I39" s="849"/>
      <c r="J39" s="832"/>
      <c r="K39" s="832"/>
      <c r="L39" s="849">
        <v>1</v>
      </c>
      <c r="M39" s="849">
        <v>32</v>
      </c>
      <c r="N39" s="832">
        <v>1</v>
      </c>
      <c r="O39" s="832">
        <v>32</v>
      </c>
      <c r="P39" s="849"/>
      <c r="Q39" s="849"/>
      <c r="R39" s="837"/>
      <c r="S39" s="850"/>
    </row>
    <row r="40" spans="1:19" ht="14.4" customHeight="1" x14ac:dyDescent="0.3">
      <c r="A40" s="831" t="s">
        <v>4307</v>
      </c>
      <c r="B40" s="832" t="s">
        <v>4308</v>
      </c>
      <c r="C40" s="832" t="s">
        <v>604</v>
      </c>
      <c r="D40" s="832" t="s">
        <v>1941</v>
      </c>
      <c r="E40" s="832" t="s">
        <v>4309</v>
      </c>
      <c r="F40" s="832" t="s">
        <v>4347</v>
      </c>
      <c r="G40" s="832" t="s">
        <v>4348</v>
      </c>
      <c r="H40" s="849">
        <v>4</v>
      </c>
      <c r="I40" s="849">
        <v>7716</v>
      </c>
      <c r="J40" s="832">
        <v>0.76585607940446654</v>
      </c>
      <c r="K40" s="832">
        <v>1929</v>
      </c>
      <c r="L40" s="849">
        <v>5</v>
      </c>
      <c r="M40" s="849">
        <v>10075</v>
      </c>
      <c r="N40" s="832">
        <v>1</v>
      </c>
      <c r="O40" s="832">
        <v>2015</v>
      </c>
      <c r="P40" s="849">
        <v>11</v>
      </c>
      <c r="Q40" s="849">
        <v>22176</v>
      </c>
      <c r="R40" s="837">
        <v>2.201091811414392</v>
      </c>
      <c r="S40" s="850">
        <v>2016</v>
      </c>
    </row>
    <row r="41" spans="1:19" ht="14.4" customHeight="1" x14ac:dyDescent="0.3">
      <c r="A41" s="831" t="s">
        <v>4307</v>
      </c>
      <c r="B41" s="832" t="s">
        <v>4308</v>
      </c>
      <c r="C41" s="832" t="s">
        <v>604</v>
      </c>
      <c r="D41" s="832" t="s">
        <v>1941</v>
      </c>
      <c r="E41" s="832" t="s">
        <v>4309</v>
      </c>
      <c r="F41" s="832" t="s">
        <v>4347</v>
      </c>
      <c r="G41" s="832" t="s">
        <v>4349</v>
      </c>
      <c r="H41" s="849">
        <v>1</v>
      </c>
      <c r="I41" s="849">
        <v>1929</v>
      </c>
      <c r="J41" s="832">
        <v>0.95732009925558315</v>
      </c>
      <c r="K41" s="832">
        <v>1929</v>
      </c>
      <c r="L41" s="849">
        <v>1</v>
      </c>
      <c r="M41" s="849">
        <v>2015</v>
      </c>
      <c r="N41" s="832">
        <v>1</v>
      </c>
      <c r="O41" s="832">
        <v>2015</v>
      </c>
      <c r="P41" s="849"/>
      <c r="Q41" s="849"/>
      <c r="R41" s="837"/>
      <c r="S41" s="850"/>
    </row>
    <row r="42" spans="1:19" ht="14.4" customHeight="1" x14ac:dyDescent="0.3">
      <c r="A42" s="831" t="s">
        <v>4307</v>
      </c>
      <c r="B42" s="832" t="s">
        <v>4308</v>
      </c>
      <c r="C42" s="832" t="s">
        <v>604</v>
      </c>
      <c r="D42" s="832" t="s">
        <v>1941</v>
      </c>
      <c r="E42" s="832" t="s">
        <v>4309</v>
      </c>
      <c r="F42" s="832" t="s">
        <v>4350</v>
      </c>
      <c r="G42" s="832" t="s">
        <v>4352</v>
      </c>
      <c r="H42" s="849">
        <v>46</v>
      </c>
      <c r="I42" s="849">
        <v>16284</v>
      </c>
      <c r="J42" s="832">
        <v>0.6745650372825186</v>
      </c>
      <c r="K42" s="832">
        <v>354</v>
      </c>
      <c r="L42" s="849">
        <v>68</v>
      </c>
      <c r="M42" s="849">
        <v>24140</v>
      </c>
      <c r="N42" s="832">
        <v>1</v>
      </c>
      <c r="O42" s="832">
        <v>355</v>
      </c>
      <c r="P42" s="849">
        <v>59</v>
      </c>
      <c r="Q42" s="849">
        <v>20945</v>
      </c>
      <c r="R42" s="837">
        <v>0.86764705882352944</v>
      </c>
      <c r="S42" s="850">
        <v>355</v>
      </c>
    </row>
    <row r="43" spans="1:19" ht="14.4" customHeight="1" x14ac:dyDescent="0.3">
      <c r="A43" s="831" t="s">
        <v>4307</v>
      </c>
      <c r="B43" s="832" t="s">
        <v>4308</v>
      </c>
      <c r="C43" s="832" t="s">
        <v>604</v>
      </c>
      <c r="D43" s="832" t="s">
        <v>1941</v>
      </c>
      <c r="E43" s="832" t="s">
        <v>4309</v>
      </c>
      <c r="F43" s="832" t="s">
        <v>4356</v>
      </c>
      <c r="G43" s="832" t="s">
        <v>4357</v>
      </c>
      <c r="H43" s="849">
        <v>11</v>
      </c>
      <c r="I43" s="849">
        <v>1947</v>
      </c>
      <c r="J43" s="832"/>
      <c r="K43" s="832">
        <v>177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4307</v>
      </c>
      <c r="B44" s="832" t="s">
        <v>4308</v>
      </c>
      <c r="C44" s="832" t="s">
        <v>604</v>
      </c>
      <c r="D44" s="832" t="s">
        <v>1941</v>
      </c>
      <c r="E44" s="832" t="s">
        <v>4309</v>
      </c>
      <c r="F44" s="832" t="s">
        <v>4356</v>
      </c>
      <c r="G44" s="832" t="s">
        <v>4358</v>
      </c>
      <c r="H44" s="849"/>
      <c r="I44" s="849"/>
      <c r="J44" s="832"/>
      <c r="K44" s="832"/>
      <c r="L44" s="849">
        <v>1</v>
      </c>
      <c r="M44" s="849">
        <v>177</v>
      </c>
      <c r="N44" s="832">
        <v>1</v>
      </c>
      <c r="O44" s="832">
        <v>177</v>
      </c>
      <c r="P44" s="849"/>
      <c r="Q44" s="849"/>
      <c r="R44" s="837"/>
      <c r="S44" s="850"/>
    </row>
    <row r="45" spans="1:19" ht="14.4" customHeight="1" x14ac:dyDescent="0.3">
      <c r="A45" s="831" t="s">
        <v>4307</v>
      </c>
      <c r="B45" s="832" t="s">
        <v>4308</v>
      </c>
      <c r="C45" s="832" t="s">
        <v>604</v>
      </c>
      <c r="D45" s="832" t="s">
        <v>1946</v>
      </c>
      <c r="E45" s="832" t="s">
        <v>4309</v>
      </c>
      <c r="F45" s="832" t="s">
        <v>4310</v>
      </c>
      <c r="G45" s="832" t="s">
        <v>4311</v>
      </c>
      <c r="H45" s="849">
        <v>153</v>
      </c>
      <c r="I45" s="849">
        <v>5661</v>
      </c>
      <c r="J45" s="832">
        <v>0.99350649350649356</v>
      </c>
      <c r="K45" s="832">
        <v>37</v>
      </c>
      <c r="L45" s="849">
        <v>154</v>
      </c>
      <c r="M45" s="849">
        <v>5698</v>
      </c>
      <c r="N45" s="832">
        <v>1</v>
      </c>
      <c r="O45" s="832">
        <v>37</v>
      </c>
      <c r="P45" s="849">
        <v>145</v>
      </c>
      <c r="Q45" s="849">
        <v>5365</v>
      </c>
      <c r="R45" s="837">
        <v>0.94155844155844159</v>
      </c>
      <c r="S45" s="850">
        <v>37</v>
      </c>
    </row>
    <row r="46" spans="1:19" ht="14.4" customHeight="1" x14ac:dyDescent="0.3">
      <c r="A46" s="831" t="s">
        <v>4307</v>
      </c>
      <c r="B46" s="832" t="s">
        <v>4308</v>
      </c>
      <c r="C46" s="832" t="s">
        <v>604</v>
      </c>
      <c r="D46" s="832" t="s">
        <v>1946</v>
      </c>
      <c r="E46" s="832" t="s">
        <v>4309</v>
      </c>
      <c r="F46" s="832" t="s">
        <v>4313</v>
      </c>
      <c r="G46" s="832" t="s">
        <v>4314</v>
      </c>
      <c r="H46" s="849"/>
      <c r="I46" s="849"/>
      <c r="J46" s="832"/>
      <c r="K46" s="832"/>
      <c r="L46" s="849">
        <v>1</v>
      </c>
      <c r="M46" s="849">
        <v>5</v>
      </c>
      <c r="N46" s="832">
        <v>1</v>
      </c>
      <c r="O46" s="832">
        <v>5</v>
      </c>
      <c r="P46" s="849"/>
      <c r="Q46" s="849"/>
      <c r="R46" s="837"/>
      <c r="S46" s="850"/>
    </row>
    <row r="47" spans="1:19" ht="14.4" customHeight="1" x14ac:dyDescent="0.3">
      <c r="A47" s="831" t="s">
        <v>4307</v>
      </c>
      <c r="B47" s="832" t="s">
        <v>4308</v>
      </c>
      <c r="C47" s="832" t="s">
        <v>604</v>
      </c>
      <c r="D47" s="832" t="s">
        <v>1946</v>
      </c>
      <c r="E47" s="832" t="s">
        <v>4309</v>
      </c>
      <c r="F47" s="832" t="s">
        <v>4318</v>
      </c>
      <c r="G47" s="832" t="s">
        <v>4319</v>
      </c>
      <c r="H47" s="849"/>
      <c r="I47" s="849"/>
      <c r="J47" s="832"/>
      <c r="K47" s="832"/>
      <c r="L47" s="849"/>
      <c r="M47" s="849"/>
      <c r="N47" s="832"/>
      <c r="O47" s="832"/>
      <c r="P47" s="849">
        <v>129</v>
      </c>
      <c r="Q47" s="849">
        <v>18189</v>
      </c>
      <c r="R47" s="837"/>
      <c r="S47" s="850">
        <v>141</v>
      </c>
    </row>
    <row r="48" spans="1:19" ht="14.4" customHeight="1" x14ac:dyDescent="0.3">
      <c r="A48" s="831" t="s">
        <v>4307</v>
      </c>
      <c r="B48" s="832" t="s">
        <v>4308</v>
      </c>
      <c r="C48" s="832" t="s">
        <v>604</v>
      </c>
      <c r="D48" s="832" t="s">
        <v>1946</v>
      </c>
      <c r="E48" s="832" t="s">
        <v>4309</v>
      </c>
      <c r="F48" s="832" t="s">
        <v>4318</v>
      </c>
      <c r="G48" s="832" t="s">
        <v>4320</v>
      </c>
      <c r="H48" s="849">
        <v>1</v>
      </c>
      <c r="I48" s="849">
        <v>141</v>
      </c>
      <c r="J48" s="832">
        <v>1</v>
      </c>
      <c r="K48" s="832">
        <v>141</v>
      </c>
      <c r="L48" s="849">
        <v>1</v>
      </c>
      <c r="M48" s="849">
        <v>141</v>
      </c>
      <c r="N48" s="832">
        <v>1</v>
      </c>
      <c r="O48" s="832">
        <v>141</v>
      </c>
      <c r="P48" s="849"/>
      <c r="Q48" s="849"/>
      <c r="R48" s="837"/>
      <c r="S48" s="850"/>
    </row>
    <row r="49" spans="1:19" ht="14.4" customHeight="1" x14ac:dyDescent="0.3">
      <c r="A49" s="831" t="s">
        <v>4307</v>
      </c>
      <c r="B49" s="832" t="s">
        <v>4308</v>
      </c>
      <c r="C49" s="832" t="s">
        <v>604</v>
      </c>
      <c r="D49" s="832" t="s">
        <v>1946</v>
      </c>
      <c r="E49" s="832" t="s">
        <v>4309</v>
      </c>
      <c r="F49" s="832" t="s">
        <v>4321</v>
      </c>
      <c r="G49" s="832" t="s">
        <v>4323</v>
      </c>
      <c r="H49" s="849">
        <v>1</v>
      </c>
      <c r="I49" s="849">
        <v>957</v>
      </c>
      <c r="J49" s="832"/>
      <c r="K49" s="832">
        <v>957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4307</v>
      </c>
      <c r="B50" s="832" t="s">
        <v>4308</v>
      </c>
      <c r="C50" s="832" t="s">
        <v>604</v>
      </c>
      <c r="D50" s="832" t="s">
        <v>1946</v>
      </c>
      <c r="E50" s="832" t="s">
        <v>4309</v>
      </c>
      <c r="F50" s="832" t="s">
        <v>4324</v>
      </c>
      <c r="G50" s="832" t="s">
        <v>4325</v>
      </c>
      <c r="H50" s="849"/>
      <c r="I50" s="849"/>
      <c r="J50" s="832"/>
      <c r="K50" s="832"/>
      <c r="L50" s="849">
        <v>1</v>
      </c>
      <c r="M50" s="849">
        <v>432</v>
      </c>
      <c r="N50" s="832">
        <v>1</v>
      </c>
      <c r="O50" s="832">
        <v>432</v>
      </c>
      <c r="P50" s="849"/>
      <c r="Q50" s="849"/>
      <c r="R50" s="837"/>
      <c r="S50" s="850"/>
    </row>
    <row r="51" spans="1:19" ht="14.4" customHeight="1" x14ac:dyDescent="0.3">
      <c r="A51" s="831" t="s">
        <v>4307</v>
      </c>
      <c r="B51" s="832" t="s">
        <v>4308</v>
      </c>
      <c r="C51" s="832" t="s">
        <v>604</v>
      </c>
      <c r="D51" s="832" t="s">
        <v>1946</v>
      </c>
      <c r="E51" s="832" t="s">
        <v>4309</v>
      </c>
      <c r="F51" s="832" t="s">
        <v>4327</v>
      </c>
      <c r="G51" s="832" t="s">
        <v>4328</v>
      </c>
      <c r="H51" s="849">
        <v>1</v>
      </c>
      <c r="I51" s="849">
        <v>1008</v>
      </c>
      <c r="J51" s="832">
        <v>0.3330029732408325</v>
      </c>
      <c r="K51" s="832">
        <v>1008</v>
      </c>
      <c r="L51" s="849">
        <v>3</v>
      </c>
      <c r="M51" s="849">
        <v>3027</v>
      </c>
      <c r="N51" s="832">
        <v>1</v>
      </c>
      <c r="O51" s="832">
        <v>1009</v>
      </c>
      <c r="P51" s="849">
        <v>2</v>
      </c>
      <c r="Q51" s="849">
        <v>2020</v>
      </c>
      <c r="R51" s="837">
        <v>0.66732738685166837</v>
      </c>
      <c r="S51" s="850">
        <v>1010</v>
      </c>
    </row>
    <row r="52" spans="1:19" ht="14.4" customHeight="1" x14ac:dyDescent="0.3">
      <c r="A52" s="831" t="s">
        <v>4307</v>
      </c>
      <c r="B52" s="832" t="s">
        <v>4308</v>
      </c>
      <c r="C52" s="832" t="s">
        <v>604</v>
      </c>
      <c r="D52" s="832" t="s">
        <v>1946</v>
      </c>
      <c r="E52" s="832" t="s">
        <v>4309</v>
      </c>
      <c r="F52" s="832" t="s">
        <v>4334</v>
      </c>
      <c r="G52" s="832" t="s">
        <v>4335</v>
      </c>
      <c r="H52" s="849">
        <v>2</v>
      </c>
      <c r="I52" s="849">
        <v>1744</v>
      </c>
      <c r="J52" s="832">
        <v>0.99885452462772051</v>
      </c>
      <c r="K52" s="832">
        <v>872</v>
      </c>
      <c r="L52" s="849">
        <v>2</v>
      </c>
      <c r="M52" s="849">
        <v>1746</v>
      </c>
      <c r="N52" s="832">
        <v>1</v>
      </c>
      <c r="O52" s="832">
        <v>873</v>
      </c>
      <c r="P52" s="849"/>
      <c r="Q52" s="849"/>
      <c r="R52" s="837"/>
      <c r="S52" s="850"/>
    </row>
    <row r="53" spans="1:19" ht="14.4" customHeight="1" x14ac:dyDescent="0.3">
      <c r="A53" s="831" t="s">
        <v>4307</v>
      </c>
      <c r="B53" s="832" t="s">
        <v>4308</v>
      </c>
      <c r="C53" s="832" t="s">
        <v>604</v>
      </c>
      <c r="D53" s="832" t="s">
        <v>1946</v>
      </c>
      <c r="E53" s="832" t="s">
        <v>4309</v>
      </c>
      <c r="F53" s="832" t="s">
        <v>4336</v>
      </c>
      <c r="G53" s="832" t="s">
        <v>4338</v>
      </c>
      <c r="H53" s="849">
        <v>73</v>
      </c>
      <c r="I53" s="849">
        <v>2433.34</v>
      </c>
      <c r="J53" s="832">
        <v>0.55303181818181824</v>
      </c>
      <c r="K53" s="832">
        <v>33.333424657534252</v>
      </c>
      <c r="L53" s="849">
        <v>132</v>
      </c>
      <c r="M53" s="849">
        <v>4400</v>
      </c>
      <c r="N53" s="832">
        <v>1</v>
      </c>
      <c r="O53" s="832">
        <v>33.333333333333336</v>
      </c>
      <c r="P53" s="849">
        <v>131</v>
      </c>
      <c r="Q53" s="849">
        <v>4366.66</v>
      </c>
      <c r="R53" s="837">
        <v>0.99242272727272729</v>
      </c>
      <c r="S53" s="850">
        <v>33.333282442748093</v>
      </c>
    </row>
    <row r="54" spans="1:19" ht="14.4" customHeight="1" x14ac:dyDescent="0.3">
      <c r="A54" s="831" t="s">
        <v>4307</v>
      </c>
      <c r="B54" s="832" t="s">
        <v>4308</v>
      </c>
      <c r="C54" s="832" t="s">
        <v>604</v>
      </c>
      <c r="D54" s="832" t="s">
        <v>1946</v>
      </c>
      <c r="E54" s="832" t="s">
        <v>4309</v>
      </c>
      <c r="F54" s="832" t="s">
        <v>4341</v>
      </c>
      <c r="G54" s="832" t="s">
        <v>4342</v>
      </c>
      <c r="H54" s="849"/>
      <c r="I54" s="849"/>
      <c r="J54" s="832"/>
      <c r="K54" s="832"/>
      <c r="L54" s="849">
        <v>1</v>
      </c>
      <c r="M54" s="849">
        <v>86</v>
      </c>
      <c r="N54" s="832">
        <v>1</v>
      </c>
      <c r="O54" s="832">
        <v>86</v>
      </c>
      <c r="P54" s="849"/>
      <c r="Q54" s="849"/>
      <c r="R54" s="837"/>
      <c r="S54" s="850"/>
    </row>
    <row r="55" spans="1:19" ht="14.4" customHeight="1" x14ac:dyDescent="0.3">
      <c r="A55" s="831" t="s">
        <v>4307</v>
      </c>
      <c r="B55" s="832" t="s">
        <v>4308</v>
      </c>
      <c r="C55" s="832" t="s">
        <v>604</v>
      </c>
      <c r="D55" s="832" t="s">
        <v>1946</v>
      </c>
      <c r="E55" s="832" t="s">
        <v>4309</v>
      </c>
      <c r="F55" s="832" t="s">
        <v>4344</v>
      </c>
      <c r="G55" s="832" t="s">
        <v>4346</v>
      </c>
      <c r="H55" s="849"/>
      <c r="I55" s="849"/>
      <c r="J55" s="832"/>
      <c r="K55" s="832"/>
      <c r="L55" s="849">
        <v>1</v>
      </c>
      <c r="M55" s="849">
        <v>32</v>
      </c>
      <c r="N55" s="832">
        <v>1</v>
      </c>
      <c r="O55" s="832">
        <v>32</v>
      </c>
      <c r="P55" s="849"/>
      <c r="Q55" s="849"/>
      <c r="R55" s="837"/>
      <c r="S55" s="850"/>
    </row>
    <row r="56" spans="1:19" ht="14.4" customHeight="1" x14ac:dyDescent="0.3">
      <c r="A56" s="831" t="s">
        <v>4307</v>
      </c>
      <c r="B56" s="832" t="s">
        <v>4308</v>
      </c>
      <c r="C56" s="832" t="s">
        <v>604</v>
      </c>
      <c r="D56" s="832" t="s">
        <v>1946</v>
      </c>
      <c r="E56" s="832" t="s">
        <v>4309</v>
      </c>
      <c r="F56" s="832" t="s">
        <v>4350</v>
      </c>
      <c r="G56" s="832" t="s">
        <v>4352</v>
      </c>
      <c r="H56" s="849">
        <v>116</v>
      </c>
      <c r="I56" s="849">
        <v>41064</v>
      </c>
      <c r="J56" s="832">
        <v>0.8763124199743918</v>
      </c>
      <c r="K56" s="832">
        <v>354</v>
      </c>
      <c r="L56" s="849">
        <v>132</v>
      </c>
      <c r="M56" s="849">
        <v>46860</v>
      </c>
      <c r="N56" s="832">
        <v>1</v>
      </c>
      <c r="O56" s="832">
        <v>355</v>
      </c>
      <c r="P56" s="849">
        <v>133</v>
      </c>
      <c r="Q56" s="849">
        <v>47215</v>
      </c>
      <c r="R56" s="837">
        <v>1.0075757575757576</v>
      </c>
      <c r="S56" s="850">
        <v>355</v>
      </c>
    </row>
    <row r="57" spans="1:19" ht="14.4" customHeight="1" x14ac:dyDescent="0.3">
      <c r="A57" s="831" t="s">
        <v>4307</v>
      </c>
      <c r="B57" s="832" t="s">
        <v>4308</v>
      </c>
      <c r="C57" s="832" t="s">
        <v>604</v>
      </c>
      <c r="D57" s="832" t="s">
        <v>1946</v>
      </c>
      <c r="E57" s="832" t="s">
        <v>4309</v>
      </c>
      <c r="F57" s="832" t="s">
        <v>4359</v>
      </c>
      <c r="G57" s="832" t="s">
        <v>4360</v>
      </c>
      <c r="H57" s="849"/>
      <c r="I57" s="849"/>
      <c r="J57" s="832"/>
      <c r="K57" s="832"/>
      <c r="L57" s="849">
        <v>1</v>
      </c>
      <c r="M57" s="849">
        <v>59</v>
      </c>
      <c r="N57" s="832">
        <v>1</v>
      </c>
      <c r="O57" s="832">
        <v>59</v>
      </c>
      <c r="P57" s="849">
        <v>1</v>
      </c>
      <c r="Q57" s="849">
        <v>59</v>
      </c>
      <c r="R57" s="837">
        <v>1</v>
      </c>
      <c r="S57" s="850">
        <v>59</v>
      </c>
    </row>
    <row r="58" spans="1:19" ht="14.4" customHeight="1" x14ac:dyDescent="0.3">
      <c r="A58" s="831" t="s">
        <v>4307</v>
      </c>
      <c r="B58" s="832" t="s">
        <v>4308</v>
      </c>
      <c r="C58" s="832" t="s">
        <v>604</v>
      </c>
      <c r="D58" s="832" t="s">
        <v>1947</v>
      </c>
      <c r="E58" s="832" t="s">
        <v>4309</v>
      </c>
      <c r="F58" s="832" t="s">
        <v>4310</v>
      </c>
      <c r="G58" s="832" t="s">
        <v>4311</v>
      </c>
      <c r="H58" s="849">
        <v>3</v>
      </c>
      <c r="I58" s="849">
        <v>111</v>
      </c>
      <c r="J58" s="832">
        <v>0.6</v>
      </c>
      <c r="K58" s="832">
        <v>37</v>
      </c>
      <c r="L58" s="849">
        <v>5</v>
      </c>
      <c r="M58" s="849">
        <v>185</v>
      </c>
      <c r="N58" s="832">
        <v>1</v>
      </c>
      <c r="O58" s="832">
        <v>37</v>
      </c>
      <c r="P58" s="849">
        <v>4</v>
      </c>
      <c r="Q58" s="849">
        <v>148</v>
      </c>
      <c r="R58" s="837">
        <v>0.8</v>
      </c>
      <c r="S58" s="850">
        <v>37</v>
      </c>
    </row>
    <row r="59" spans="1:19" ht="14.4" customHeight="1" x14ac:dyDescent="0.3">
      <c r="A59" s="831" t="s">
        <v>4307</v>
      </c>
      <c r="B59" s="832" t="s">
        <v>4308</v>
      </c>
      <c r="C59" s="832" t="s">
        <v>604</v>
      </c>
      <c r="D59" s="832" t="s">
        <v>1947</v>
      </c>
      <c r="E59" s="832" t="s">
        <v>4309</v>
      </c>
      <c r="F59" s="832" t="s">
        <v>4318</v>
      </c>
      <c r="G59" s="832" t="s">
        <v>4319</v>
      </c>
      <c r="H59" s="849">
        <v>43</v>
      </c>
      <c r="I59" s="849">
        <v>6063</v>
      </c>
      <c r="J59" s="832">
        <v>0.89583333333333337</v>
      </c>
      <c r="K59" s="832">
        <v>141</v>
      </c>
      <c r="L59" s="849">
        <v>48</v>
      </c>
      <c r="M59" s="849">
        <v>6768</v>
      </c>
      <c r="N59" s="832">
        <v>1</v>
      </c>
      <c r="O59" s="832">
        <v>141</v>
      </c>
      <c r="P59" s="849">
        <v>31</v>
      </c>
      <c r="Q59" s="849">
        <v>4371</v>
      </c>
      <c r="R59" s="837">
        <v>0.64583333333333337</v>
      </c>
      <c r="S59" s="850">
        <v>141</v>
      </c>
    </row>
    <row r="60" spans="1:19" ht="14.4" customHeight="1" x14ac:dyDescent="0.3">
      <c r="A60" s="831" t="s">
        <v>4307</v>
      </c>
      <c r="B60" s="832" t="s">
        <v>4308</v>
      </c>
      <c r="C60" s="832" t="s">
        <v>604</v>
      </c>
      <c r="D60" s="832" t="s">
        <v>1947</v>
      </c>
      <c r="E60" s="832" t="s">
        <v>4309</v>
      </c>
      <c r="F60" s="832" t="s">
        <v>4318</v>
      </c>
      <c r="G60" s="832" t="s">
        <v>4320</v>
      </c>
      <c r="H60" s="849">
        <v>1</v>
      </c>
      <c r="I60" s="849">
        <v>141</v>
      </c>
      <c r="J60" s="832">
        <v>1</v>
      </c>
      <c r="K60" s="832">
        <v>141</v>
      </c>
      <c r="L60" s="849">
        <v>1</v>
      </c>
      <c r="M60" s="849">
        <v>141</v>
      </c>
      <c r="N60" s="832">
        <v>1</v>
      </c>
      <c r="O60" s="832">
        <v>141</v>
      </c>
      <c r="P60" s="849">
        <v>1</v>
      </c>
      <c r="Q60" s="849">
        <v>141</v>
      </c>
      <c r="R60" s="837">
        <v>1</v>
      </c>
      <c r="S60" s="850">
        <v>141</v>
      </c>
    </row>
    <row r="61" spans="1:19" ht="14.4" customHeight="1" x14ac:dyDescent="0.3">
      <c r="A61" s="831" t="s">
        <v>4307</v>
      </c>
      <c r="B61" s="832" t="s">
        <v>4308</v>
      </c>
      <c r="C61" s="832" t="s">
        <v>604</v>
      </c>
      <c r="D61" s="832" t="s">
        <v>1947</v>
      </c>
      <c r="E61" s="832" t="s">
        <v>4309</v>
      </c>
      <c r="F61" s="832" t="s">
        <v>4324</v>
      </c>
      <c r="G61" s="832" t="s">
        <v>4325</v>
      </c>
      <c r="H61" s="849"/>
      <c r="I61" s="849"/>
      <c r="J61" s="832"/>
      <c r="K61" s="832"/>
      <c r="L61" s="849">
        <v>1</v>
      </c>
      <c r="M61" s="849">
        <v>432</v>
      </c>
      <c r="N61" s="832">
        <v>1</v>
      </c>
      <c r="O61" s="832">
        <v>432</v>
      </c>
      <c r="P61" s="849"/>
      <c r="Q61" s="849"/>
      <c r="R61" s="837"/>
      <c r="S61" s="850"/>
    </row>
    <row r="62" spans="1:19" ht="14.4" customHeight="1" x14ac:dyDescent="0.3">
      <c r="A62" s="831" t="s">
        <v>4307</v>
      </c>
      <c r="B62" s="832" t="s">
        <v>4308</v>
      </c>
      <c r="C62" s="832" t="s">
        <v>604</v>
      </c>
      <c r="D62" s="832" t="s">
        <v>1947</v>
      </c>
      <c r="E62" s="832" t="s">
        <v>4309</v>
      </c>
      <c r="F62" s="832" t="s">
        <v>4324</v>
      </c>
      <c r="G62" s="832" t="s">
        <v>4326</v>
      </c>
      <c r="H62" s="849">
        <v>4</v>
      </c>
      <c r="I62" s="849">
        <v>1724</v>
      </c>
      <c r="J62" s="832">
        <v>3.9907407407407409</v>
      </c>
      <c r="K62" s="832">
        <v>431</v>
      </c>
      <c r="L62" s="849">
        <v>1</v>
      </c>
      <c r="M62" s="849">
        <v>432</v>
      </c>
      <c r="N62" s="832">
        <v>1</v>
      </c>
      <c r="O62" s="832">
        <v>432</v>
      </c>
      <c r="P62" s="849">
        <v>2</v>
      </c>
      <c r="Q62" s="849">
        <v>864</v>
      </c>
      <c r="R62" s="837">
        <v>2</v>
      </c>
      <c r="S62" s="850">
        <v>432</v>
      </c>
    </row>
    <row r="63" spans="1:19" ht="14.4" customHeight="1" x14ac:dyDescent="0.3">
      <c r="A63" s="831" t="s">
        <v>4307</v>
      </c>
      <c r="B63" s="832" t="s">
        <v>4308</v>
      </c>
      <c r="C63" s="832" t="s">
        <v>604</v>
      </c>
      <c r="D63" s="832" t="s">
        <v>1947</v>
      </c>
      <c r="E63" s="832" t="s">
        <v>4309</v>
      </c>
      <c r="F63" s="832" t="s">
        <v>4327</v>
      </c>
      <c r="G63" s="832" t="s">
        <v>4328</v>
      </c>
      <c r="H63" s="849">
        <v>63</v>
      </c>
      <c r="I63" s="849">
        <v>63504</v>
      </c>
      <c r="J63" s="832">
        <v>1.0489593657086225</v>
      </c>
      <c r="K63" s="832">
        <v>1008</v>
      </c>
      <c r="L63" s="849">
        <v>60</v>
      </c>
      <c r="M63" s="849">
        <v>60540</v>
      </c>
      <c r="N63" s="832">
        <v>1</v>
      </c>
      <c r="O63" s="832">
        <v>1009</v>
      </c>
      <c r="P63" s="849">
        <v>45</v>
      </c>
      <c r="Q63" s="849">
        <v>45450</v>
      </c>
      <c r="R63" s="837">
        <v>0.7507433102081269</v>
      </c>
      <c r="S63" s="850">
        <v>1010</v>
      </c>
    </row>
    <row r="64" spans="1:19" ht="14.4" customHeight="1" x14ac:dyDescent="0.3">
      <c r="A64" s="831" t="s">
        <v>4307</v>
      </c>
      <c r="B64" s="832" t="s">
        <v>4308</v>
      </c>
      <c r="C64" s="832" t="s">
        <v>604</v>
      </c>
      <c r="D64" s="832" t="s">
        <v>1947</v>
      </c>
      <c r="E64" s="832" t="s">
        <v>4309</v>
      </c>
      <c r="F64" s="832" t="s">
        <v>4327</v>
      </c>
      <c r="G64" s="832" t="s">
        <v>4329</v>
      </c>
      <c r="H64" s="849">
        <v>1</v>
      </c>
      <c r="I64" s="849">
        <v>1008</v>
      </c>
      <c r="J64" s="832">
        <v>0.49950445986124875</v>
      </c>
      <c r="K64" s="832">
        <v>1008</v>
      </c>
      <c r="L64" s="849">
        <v>2</v>
      </c>
      <c r="M64" s="849">
        <v>2018</v>
      </c>
      <c r="N64" s="832">
        <v>1</v>
      </c>
      <c r="O64" s="832">
        <v>1009</v>
      </c>
      <c r="P64" s="849"/>
      <c r="Q64" s="849"/>
      <c r="R64" s="837"/>
      <c r="S64" s="850"/>
    </row>
    <row r="65" spans="1:19" ht="14.4" customHeight="1" x14ac:dyDescent="0.3">
      <c r="A65" s="831" t="s">
        <v>4307</v>
      </c>
      <c r="B65" s="832" t="s">
        <v>4308</v>
      </c>
      <c r="C65" s="832" t="s">
        <v>604</v>
      </c>
      <c r="D65" s="832" t="s">
        <v>1947</v>
      </c>
      <c r="E65" s="832" t="s">
        <v>4309</v>
      </c>
      <c r="F65" s="832" t="s">
        <v>4330</v>
      </c>
      <c r="G65" s="832" t="s">
        <v>4331</v>
      </c>
      <c r="H65" s="849">
        <v>2</v>
      </c>
      <c r="I65" s="849">
        <v>4244</v>
      </c>
      <c r="J65" s="832">
        <v>2</v>
      </c>
      <c r="K65" s="832">
        <v>2122</v>
      </c>
      <c r="L65" s="849">
        <v>1</v>
      </c>
      <c r="M65" s="849">
        <v>2122</v>
      </c>
      <c r="N65" s="832">
        <v>1</v>
      </c>
      <c r="O65" s="832">
        <v>2122</v>
      </c>
      <c r="P65" s="849"/>
      <c r="Q65" s="849"/>
      <c r="R65" s="837"/>
      <c r="S65" s="850"/>
    </row>
    <row r="66" spans="1:19" ht="14.4" customHeight="1" x14ac:dyDescent="0.3">
      <c r="A66" s="831" t="s">
        <v>4307</v>
      </c>
      <c r="B66" s="832" t="s">
        <v>4308</v>
      </c>
      <c r="C66" s="832" t="s">
        <v>604</v>
      </c>
      <c r="D66" s="832" t="s">
        <v>1947</v>
      </c>
      <c r="E66" s="832" t="s">
        <v>4309</v>
      </c>
      <c r="F66" s="832" t="s">
        <v>4336</v>
      </c>
      <c r="G66" s="832" t="s">
        <v>4337</v>
      </c>
      <c r="H66" s="849">
        <v>1</v>
      </c>
      <c r="I66" s="849">
        <v>33.33</v>
      </c>
      <c r="J66" s="832">
        <v>1</v>
      </c>
      <c r="K66" s="832">
        <v>33.33</v>
      </c>
      <c r="L66" s="849">
        <v>1</v>
      </c>
      <c r="M66" s="849">
        <v>33.33</v>
      </c>
      <c r="N66" s="832">
        <v>1</v>
      </c>
      <c r="O66" s="832">
        <v>33.33</v>
      </c>
      <c r="P66" s="849">
        <v>1</v>
      </c>
      <c r="Q66" s="849">
        <v>33.33</v>
      </c>
      <c r="R66" s="837">
        <v>1</v>
      </c>
      <c r="S66" s="850">
        <v>33.33</v>
      </c>
    </row>
    <row r="67" spans="1:19" ht="14.4" customHeight="1" x14ac:dyDescent="0.3">
      <c r="A67" s="831" t="s">
        <v>4307</v>
      </c>
      <c r="B67" s="832" t="s">
        <v>4308</v>
      </c>
      <c r="C67" s="832" t="s">
        <v>604</v>
      </c>
      <c r="D67" s="832" t="s">
        <v>1947</v>
      </c>
      <c r="E67" s="832" t="s">
        <v>4309</v>
      </c>
      <c r="F67" s="832" t="s">
        <v>4336</v>
      </c>
      <c r="G67" s="832" t="s">
        <v>4338</v>
      </c>
      <c r="H67" s="849">
        <v>42</v>
      </c>
      <c r="I67" s="849">
        <v>1399.9899999999998</v>
      </c>
      <c r="J67" s="832">
        <v>0.8749937499999999</v>
      </c>
      <c r="K67" s="832">
        <v>33.333095238095233</v>
      </c>
      <c r="L67" s="849">
        <v>48</v>
      </c>
      <c r="M67" s="849">
        <v>1600</v>
      </c>
      <c r="N67" s="832">
        <v>1</v>
      </c>
      <c r="O67" s="832">
        <v>33.333333333333336</v>
      </c>
      <c r="P67" s="849">
        <v>35</v>
      </c>
      <c r="Q67" s="849">
        <v>1166.6600000000001</v>
      </c>
      <c r="R67" s="837">
        <v>0.72916250000000005</v>
      </c>
      <c r="S67" s="850">
        <v>33.33314285714286</v>
      </c>
    </row>
    <row r="68" spans="1:19" ht="14.4" customHeight="1" x14ac:dyDescent="0.3">
      <c r="A68" s="831" t="s">
        <v>4307</v>
      </c>
      <c r="B68" s="832" t="s">
        <v>4308</v>
      </c>
      <c r="C68" s="832" t="s">
        <v>604</v>
      </c>
      <c r="D68" s="832" t="s">
        <v>1947</v>
      </c>
      <c r="E68" s="832" t="s">
        <v>4309</v>
      </c>
      <c r="F68" s="832" t="s">
        <v>4339</v>
      </c>
      <c r="G68" s="832" t="s">
        <v>4340</v>
      </c>
      <c r="H68" s="849">
        <v>1</v>
      </c>
      <c r="I68" s="849">
        <v>37</v>
      </c>
      <c r="J68" s="832"/>
      <c r="K68" s="832">
        <v>37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 t="s">
        <v>4307</v>
      </c>
      <c r="B69" s="832" t="s">
        <v>4308</v>
      </c>
      <c r="C69" s="832" t="s">
        <v>604</v>
      </c>
      <c r="D69" s="832" t="s">
        <v>1947</v>
      </c>
      <c r="E69" s="832" t="s">
        <v>4309</v>
      </c>
      <c r="F69" s="832" t="s">
        <v>4347</v>
      </c>
      <c r="G69" s="832" t="s">
        <v>4348</v>
      </c>
      <c r="H69" s="849">
        <v>8</v>
      </c>
      <c r="I69" s="849">
        <v>15432</v>
      </c>
      <c r="J69" s="832">
        <v>1.094080113434952</v>
      </c>
      <c r="K69" s="832">
        <v>1929</v>
      </c>
      <c r="L69" s="849">
        <v>7</v>
      </c>
      <c r="M69" s="849">
        <v>14105</v>
      </c>
      <c r="N69" s="832">
        <v>1</v>
      </c>
      <c r="O69" s="832">
        <v>2015</v>
      </c>
      <c r="P69" s="849">
        <v>5</v>
      </c>
      <c r="Q69" s="849">
        <v>10080</v>
      </c>
      <c r="R69" s="837">
        <v>0.71464019851116622</v>
      </c>
      <c r="S69" s="850">
        <v>2016</v>
      </c>
    </row>
    <row r="70" spans="1:19" ht="14.4" customHeight="1" x14ac:dyDescent="0.3">
      <c r="A70" s="831" t="s">
        <v>4307</v>
      </c>
      <c r="B70" s="832" t="s">
        <v>4308</v>
      </c>
      <c r="C70" s="832" t="s">
        <v>604</v>
      </c>
      <c r="D70" s="832" t="s">
        <v>1947</v>
      </c>
      <c r="E70" s="832" t="s">
        <v>4309</v>
      </c>
      <c r="F70" s="832" t="s">
        <v>4350</v>
      </c>
      <c r="G70" s="832" t="s">
        <v>4351</v>
      </c>
      <c r="H70" s="849">
        <v>1</v>
      </c>
      <c r="I70" s="849">
        <v>354</v>
      </c>
      <c r="J70" s="832">
        <v>0.9971830985915493</v>
      </c>
      <c r="K70" s="832">
        <v>354</v>
      </c>
      <c r="L70" s="849">
        <v>1</v>
      </c>
      <c r="M70" s="849">
        <v>355</v>
      </c>
      <c r="N70" s="832">
        <v>1</v>
      </c>
      <c r="O70" s="832">
        <v>355</v>
      </c>
      <c r="P70" s="849">
        <v>1</v>
      </c>
      <c r="Q70" s="849">
        <v>355</v>
      </c>
      <c r="R70" s="837">
        <v>1</v>
      </c>
      <c r="S70" s="850">
        <v>355</v>
      </c>
    </row>
    <row r="71" spans="1:19" ht="14.4" customHeight="1" x14ac:dyDescent="0.3">
      <c r="A71" s="831" t="s">
        <v>4307</v>
      </c>
      <c r="B71" s="832" t="s">
        <v>4308</v>
      </c>
      <c r="C71" s="832" t="s">
        <v>604</v>
      </c>
      <c r="D71" s="832" t="s">
        <v>1947</v>
      </c>
      <c r="E71" s="832" t="s">
        <v>4309</v>
      </c>
      <c r="F71" s="832" t="s">
        <v>4350</v>
      </c>
      <c r="G71" s="832" t="s">
        <v>4352</v>
      </c>
      <c r="H71" s="849">
        <v>44</v>
      </c>
      <c r="I71" s="849">
        <v>15576</v>
      </c>
      <c r="J71" s="832">
        <v>0.91408450704225352</v>
      </c>
      <c r="K71" s="832">
        <v>354</v>
      </c>
      <c r="L71" s="849">
        <v>48</v>
      </c>
      <c r="M71" s="849">
        <v>17040</v>
      </c>
      <c r="N71" s="832">
        <v>1</v>
      </c>
      <c r="O71" s="832">
        <v>355</v>
      </c>
      <c r="P71" s="849">
        <v>35</v>
      </c>
      <c r="Q71" s="849">
        <v>12425</v>
      </c>
      <c r="R71" s="837">
        <v>0.72916666666666663</v>
      </c>
      <c r="S71" s="850">
        <v>355</v>
      </c>
    </row>
    <row r="72" spans="1:19" ht="14.4" customHeight="1" x14ac:dyDescent="0.3">
      <c r="A72" s="831" t="s">
        <v>4307</v>
      </c>
      <c r="B72" s="832" t="s">
        <v>4308</v>
      </c>
      <c r="C72" s="832" t="s">
        <v>604</v>
      </c>
      <c r="D72" s="832" t="s">
        <v>1950</v>
      </c>
      <c r="E72" s="832" t="s">
        <v>4309</v>
      </c>
      <c r="F72" s="832" t="s">
        <v>4310</v>
      </c>
      <c r="G72" s="832" t="s">
        <v>4311</v>
      </c>
      <c r="H72" s="849">
        <v>2</v>
      </c>
      <c r="I72" s="849">
        <v>74</v>
      </c>
      <c r="J72" s="832"/>
      <c r="K72" s="832">
        <v>37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4307</v>
      </c>
      <c r="B73" s="832" t="s">
        <v>4308</v>
      </c>
      <c r="C73" s="832" t="s">
        <v>604</v>
      </c>
      <c r="D73" s="832" t="s">
        <v>1950</v>
      </c>
      <c r="E73" s="832" t="s">
        <v>4309</v>
      </c>
      <c r="F73" s="832" t="s">
        <v>4341</v>
      </c>
      <c r="G73" s="832" t="s">
        <v>4342</v>
      </c>
      <c r="H73" s="849">
        <v>1</v>
      </c>
      <c r="I73" s="849">
        <v>86</v>
      </c>
      <c r="J73" s="832"/>
      <c r="K73" s="832">
        <v>86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 t="s">
        <v>4307</v>
      </c>
      <c r="B74" s="832" t="s">
        <v>4308</v>
      </c>
      <c r="C74" s="832" t="s">
        <v>604</v>
      </c>
      <c r="D74" s="832" t="s">
        <v>1951</v>
      </c>
      <c r="E74" s="832" t="s">
        <v>4309</v>
      </c>
      <c r="F74" s="832" t="s">
        <v>4310</v>
      </c>
      <c r="G74" s="832" t="s">
        <v>4311</v>
      </c>
      <c r="H74" s="849">
        <v>19</v>
      </c>
      <c r="I74" s="849">
        <v>703</v>
      </c>
      <c r="J74" s="832">
        <v>2.375</v>
      </c>
      <c r="K74" s="832">
        <v>37</v>
      </c>
      <c r="L74" s="849">
        <v>8</v>
      </c>
      <c r="M74" s="849">
        <v>296</v>
      </c>
      <c r="N74" s="832">
        <v>1</v>
      </c>
      <c r="O74" s="832">
        <v>37</v>
      </c>
      <c r="P74" s="849"/>
      <c r="Q74" s="849"/>
      <c r="R74" s="837"/>
      <c r="S74" s="850"/>
    </row>
    <row r="75" spans="1:19" ht="14.4" customHeight="1" x14ac:dyDescent="0.3">
      <c r="A75" s="831" t="s">
        <v>4307</v>
      </c>
      <c r="B75" s="832" t="s">
        <v>4308</v>
      </c>
      <c r="C75" s="832" t="s">
        <v>604</v>
      </c>
      <c r="D75" s="832" t="s">
        <v>1951</v>
      </c>
      <c r="E75" s="832" t="s">
        <v>4309</v>
      </c>
      <c r="F75" s="832" t="s">
        <v>4315</v>
      </c>
      <c r="G75" s="832" t="s">
        <v>4316</v>
      </c>
      <c r="H75" s="849">
        <v>1</v>
      </c>
      <c r="I75" s="849">
        <v>701</v>
      </c>
      <c r="J75" s="832">
        <v>1</v>
      </c>
      <c r="K75" s="832">
        <v>701</v>
      </c>
      <c r="L75" s="849">
        <v>1</v>
      </c>
      <c r="M75" s="849">
        <v>701</v>
      </c>
      <c r="N75" s="832">
        <v>1</v>
      </c>
      <c r="O75" s="832">
        <v>701</v>
      </c>
      <c r="P75" s="849"/>
      <c r="Q75" s="849"/>
      <c r="R75" s="837"/>
      <c r="S75" s="850"/>
    </row>
    <row r="76" spans="1:19" ht="14.4" customHeight="1" x14ac:dyDescent="0.3">
      <c r="A76" s="831" t="s">
        <v>4307</v>
      </c>
      <c r="B76" s="832" t="s">
        <v>4308</v>
      </c>
      <c r="C76" s="832" t="s">
        <v>604</v>
      </c>
      <c r="D76" s="832" t="s">
        <v>1951</v>
      </c>
      <c r="E76" s="832" t="s">
        <v>4309</v>
      </c>
      <c r="F76" s="832" t="s">
        <v>4315</v>
      </c>
      <c r="G76" s="832" t="s">
        <v>4317</v>
      </c>
      <c r="H76" s="849">
        <v>4</v>
      </c>
      <c r="I76" s="849">
        <v>2804</v>
      </c>
      <c r="J76" s="832"/>
      <c r="K76" s="832">
        <v>701</v>
      </c>
      <c r="L76" s="849"/>
      <c r="M76" s="849"/>
      <c r="N76" s="832"/>
      <c r="O76" s="832"/>
      <c r="P76" s="849">
        <v>2</v>
      </c>
      <c r="Q76" s="849">
        <v>1404</v>
      </c>
      <c r="R76" s="837"/>
      <c r="S76" s="850">
        <v>702</v>
      </c>
    </row>
    <row r="77" spans="1:19" ht="14.4" customHeight="1" x14ac:dyDescent="0.3">
      <c r="A77" s="831" t="s">
        <v>4307</v>
      </c>
      <c r="B77" s="832" t="s">
        <v>4308</v>
      </c>
      <c r="C77" s="832" t="s">
        <v>604</v>
      </c>
      <c r="D77" s="832" t="s">
        <v>1951</v>
      </c>
      <c r="E77" s="832" t="s">
        <v>4309</v>
      </c>
      <c r="F77" s="832" t="s">
        <v>4318</v>
      </c>
      <c r="G77" s="832" t="s">
        <v>4319</v>
      </c>
      <c r="H77" s="849">
        <v>36</v>
      </c>
      <c r="I77" s="849">
        <v>5076</v>
      </c>
      <c r="J77" s="832">
        <v>1.1612903225806452</v>
      </c>
      <c r="K77" s="832">
        <v>141</v>
      </c>
      <c r="L77" s="849">
        <v>31</v>
      </c>
      <c r="M77" s="849">
        <v>4371</v>
      </c>
      <c r="N77" s="832">
        <v>1</v>
      </c>
      <c r="O77" s="832">
        <v>141</v>
      </c>
      <c r="P77" s="849">
        <v>39</v>
      </c>
      <c r="Q77" s="849">
        <v>5499</v>
      </c>
      <c r="R77" s="837">
        <v>1.2580645161290323</v>
      </c>
      <c r="S77" s="850">
        <v>141</v>
      </c>
    </row>
    <row r="78" spans="1:19" ht="14.4" customHeight="1" x14ac:dyDescent="0.3">
      <c r="A78" s="831" t="s">
        <v>4307</v>
      </c>
      <c r="B78" s="832" t="s">
        <v>4308</v>
      </c>
      <c r="C78" s="832" t="s">
        <v>604</v>
      </c>
      <c r="D78" s="832" t="s">
        <v>1951</v>
      </c>
      <c r="E78" s="832" t="s">
        <v>4309</v>
      </c>
      <c r="F78" s="832" t="s">
        <v>4321</v>
      </c>
      <c r="G78" s="832" t="s">
        <v>4322</v>
      </c>
      <c r="H78" s="849">
        <v>6</v>
      </c>
      <c r="I78" s="849">
        <v>5742</v>
      </c>
      <c r="J78" s="832">
        <v>0.375</v>
      </c>
      <c r="K78" s="832">
        <v>957</v>
      </c>
      <c r="L78" s="849">
        <v>16</v>
      </c>
      <c r="M78" s="849">
        <v>15312</v>
      </c>
      <c r="N78" s="832">
        <v>1</v>
      </c>
      <c r="O78" s="832">
        <v>957</v>
      </c>
      <c r="P78" s="849">
        <v>11</v>
      </c>
      <c r="Q78" s="849">
        <v>10538</v>
      </c>
      <c r="R78" s="837">
        <v>0.68821839080459768</v>
      </c>
      <c r="S78" s="850">
        <v>958</v>
      </c>
    </row>
    <row r="79" spans="1:19" ht="14.4" customHeight="1" x14ac:dyDescent="0.3">
      <c r="A79" s="831" t="s">
        <v>4307</v>
      </c>
      <c r="B79" s="832" t="s">
        <v>4308</v>
      </c>
      <c r="C79" s="832" t="s">
        <v>604</v>
      </c>
      <c r="D79" s="832" t="s">
        <v>1951</v>
      </c>
      <c r="E79" s="832" t="s">
        <v>4309</v>
      </c>
      <c r="F79" s="832" t="s">
        <v>4321</v>
      </c>
      <c r="G79" s="832" t="s">
        <v>4323</v>
      </c>
      <c r="H79" s="849"/>
      <c r="I79" s="849"/>
      <c r="J79" s="832"/>
      <c r="K79" s="832"/>
      <c r="L79" s="849"/>
      <c r="M79" s="849"/>
      <c r="N79" s="832"/>
      <c r="O79" s="832"/>
      <c r="P79" s="849">
        <v>1</v>
      </c>
      <c r="Q79" s="849">
        <v>958</v>
      </c>
      <c r="R79" s="837"/>
      <c r="S79" s="850">
        <v>958</v>
      </c>
    </row>
    <row r="80" spans="1:19" ht="14.4" customHeight="1" x14ac:dyDescent="0.3">
      <c r="A80" s="831" t="s">
        <v>4307</v>
      </c>
      <c r="B80" s="832" t="s">
        <v>4308</v>
      </c>
      <c r="C80" s="832" t="s">
        <v>604</v>
      </c>
      <c r="D80" s="832" t="s">
        <v>1951</v>
      </c>
      <c r="E80" s="832" t="s">
        <v>4309</v>
      </c>
      <c r="F80" s="832" t="s">
        <v>4324</v>
      </c>
      <c r="G80" s="832" t="s">
        <v>4326</v>
      </c>
      <c r="H80" s="849"/>
      <c r="I80" s="849"/>
      <c r="J80" s="832"/>
      <c r="K80" s="832"/>
      <c r="L80" s="849">
        <v>1</v>
      </c>
      <c r="M80" s="849">
        <v>432</v>
      </c>
      <c r="N80" s="832">
        <v>1</v>
      </c>
      <c r="O80" s="832">
        <v>432</v>
      </c>
      <c r="P80" s="849">
        <v>1</v>
      </c>
      <c r="Q80" s="849">
        <v>432</v>
      </c>
      <c r="R80" s="837">
        <v>1</v>
      </c>
      <c r="S80" s="850">
        <v>432</v>
      </c>
    </row>
    <row r="81" spans="1:19" ht="14.4" customHeight="1" x14ac:dyDescent="0.3">
      <c r="A81" s="831" t="s">
        <v>4307</v>
      </c>
      <c r="B81" s="832" t="s">
        <v>4308</v>
      </c>
      <c r="C81" s="832" t="s">
        <v>604</v>
      </c>
      <c r="D81" s="832" t="s">
        <v>1951</v>
      </c>
      <c r="E81" s="832" t="s">
        <v>4309</v>
      </c>
      <c r="F81" s="832" t="s">
        <v>4327</v>
      </c>
      <c r="G81" s="832" t="s">
        <v>4328</v>
      </c>
      <c r="H81" s="849">
        <v>7</v>
      </c>
      <c r="I81" s="849">
        <v>7056</v>
      </c>
      <c r="J81" s="832">
        <v>6.9930624380574828</v>
      </c>
      <c r="K81" s="832">
        <v>1008</v>
      </c>
      <c r="L81" s="849">
        <v>1</v>
      </c>
      <c r="M81" s="849">
        <v>1009</v>
      </c>
      <c r="N81" s="832">
        <v>1</v>
      </c>
      <c r="O81" s="832">
        <v>1009</v>
      </c>
      <c r="P81" s="849">
        <v>5</v>
      </c>
      <c r="Q81" s="849">
        <v>5050</v>
      </c>
      <c r="R81" s="837">
        <v>5.0049554013875124</v>
      </c>
      <c r="S81" s="850">
        <v>1010</v>
      </c>
    </row>
    <row r="82" spans="1:19" ht="14.4" customHeight="1" x14ac:dyDescent="0.3">
      <c r="A82" s="831" t="s">
        <v>4307</v>
      </c>
      <c r="B82" s="832" t="s">
        <v>4308</v>
      </c>
      <c r="C82" s="832" t="s">
        <v>604</v>
      </c>
      <c r="D82" s="832" t="s">
        <v>1951</v>
      </c>
      <c r="E82" s="832" t="s">
        <v>4309</v>
      </c>
      <c r="F82" s="832" t="s">
        <v>4327</v>
      </c>
      <c r="G82" s="832" t="s">
        <v>4329</v>
      </c>
      <c r="H82" s="849">
        <v>2</v>
      </c>
      <c r="I82" s="849">
        <v>2016</v>
      </c>
      <c r="J82" s="832">
        <v>1.998017839444995</v>
      </c>
      <c r="K82" s="832">
        <v>1008</v>
      </c>
      <c r="L82" s="849">
        <v>1</v>
      </c>
      <c r="M82" s="849">
        <v>1009</v>
      </c>
      <c r="N82" s="832">
        <v>1</v>
      </c>
      <c r="O82" s="832">
        <v>1009</v>
      </c>
      <c r="P82" s="849"/>
      <c r="Q82" s="849"/>
      <c r="R82" s="837"/>
      <c r="S82" s="850"/>
    </row>
    <row r="83" spans="1:19" ht="14.4" customHeight="1" x14ac:dyDescent="0.3">
      <c r="A83" s="831" t="s">
        <v>4307</v>
      </c>
      <c r="B83" s="832" t="s">
        <v>4308</v>
      </c>
      <c r="C83" s="832" t="s">
        <v>604</v>
      </c>
      <c r="D83" s="832" t="s">
        <v>1951</v>
      </c>
      <c r="E83" s="832" t="s">
        <v>4309</v>
      </c>
      <c r="F83" s="832" t="s">
        <v>4330</v>
      </c>
      <c r="G83" s="832" t="s">
        <v>4331</v>
      </c>
      <c r="H83" s="849">
        <v>4</v>
      </c>
      <c r="I83" s="849">
        <v>8488</v>
      </c>
      <c r="J83" s="832">
        <v>4</v>
      </c>
      <c r="K83" s="832">
        <v>2122</v>
      </c>
      <c r="L83" s="849">
        <v>1</v>
      </c>
      <c r="M83" s="849">
        <v>2122</v>
      </c>
      <c r="N83" s="832">
        <v>1</v>
      </c>
      <c r="O83" s="832">
        <v>2122</v>
      </c>
      <c r="P83" s="849">
        <v>2</v>
      </c>
      <c r="Q83" s="849">
        <v>4248</v>
      </c>
      <c r="R83" s="837">
        <v>2.0018850141376059</v>
      </c>
      <c r="S83" s="850">
        <v>2124</v>
      </c>
    </row>
    <row r="84" spans="1:19" ht="14.4" customHeight="1" x14ac:dyDescent="0.3">
      <c r="A84" s="831" t="s">
        <v>4307</v>
      </c>
      <c r="B84" s="832" t="s">
        <v>4308</v>
      </c>
      <c r="C84" s="832" t="s">
        <v>604</v>
      </c>
      <c r="D84" s="832" t="s">
        <v>1951</v>
      </c>
      <c r="E84" s="832" t="s">
        <v>4309</v>
      </c>
      <c r="F84" s="832" t="s">
        <v>4336</v>
      </c>
      <c r="G84" s="832" t="s">
        <v>4338</v>
      </c>
      <c r="H84" s="849">
        <v>32</v>
      </c>
      <c r="I84" s="849">
        <v>1066.67</v>
      </c>
      <c r="J84" s="832">
        <v>0.82051538461538465</v>
      </c>
      <c r="K84" s="832">
        <v>33.333437500000002</v>
      </c>
      <c r="L84" s="849">
        <v>39</v>
      </c>
      <c r="M84" s="849">
        <v>1300</v>
      </c>
      <c r="N84" s="832">
        <v>1</v>
      </c>
      <c r="O84" s="832">
        <v>33.333333333333336</v>
      </c>
      <c r="P84" s="849">
        <v>48</v>
      </c>
      <c r="Q84" s="849">
        <v>1600.01</v>
      </c>
      <c r="R84" s="837">
        <v>1.230776923076923</v>
      </c>
      <c r="S84" s="850">
        <v>33.333541666666669</v>
      </c>
    </row>
    <row r="85" spans="1:19" ht="14.4" customHeight="1" x14ac:dyDescent="0.3">
      <c r="A85" s="831" t="s">
        <v>4307</v>
      </c>
      <c r="B85" s="832" t="s">
        <v>4308</v>
      </c>
      <c r="C85" s="832" t="s">
        <v>604</v>
      </c>
      <c r="D85" s="832" t="s">
        <v>1951</v>
      </c>
      <c r="E85" s="832" t="s">
        <v>4309</v>
      </c>
      <c r="F85" s="832" t="s">
        <v>4341</v>
      </c>
      <c r="G85" s="832" t="s">
        <v>4343</v>
      </c>
      <c r="H85" s="849">
        <v>1</v>
      </c>
      <c r="I85" s="849">
        <v>86</v>
      </c>
      <c r="J85" s="832"/>
      <c r="K85" s="832">
        <v>86</v>
      </c>
      <c r="L85" s="849"/>
      <c r="M85" s="849"/>
      <c r="N85" s="832"/>
      <c r="O85" s="832"/>
      <c r="P85" s="849"/>
      <c r="Q85" s="849"/>
      <c r="R85" s="837"/>
      <c r="S85" s="850"/>
    </row>
    <row r="86" spans="1:19" ht="14.4" customHeight="1" x14ac:dyDescent="0.3">
      <c r="A86" s="831" t="s">
        <v>4307</v>
      </c>
      <c r="B86" s="832" t="s">
        <v>4308</v>
      </c>
      <c r="C86" s="832" t="s">
        <v>604</v>
      </c>
      <c r="D86" s="832" t="s">
        <v>1951</v>
      </c>
      <c r="E86" s="832" t="s">
        <v>4309</v>
      </c>
      <c r="F86" s="832" t="s">
        <v>4344</v>
      </c>
      <c r="G86" s="832" t="s">
        <v>4345</v>
      </c>
      <c r="H86" s="849">
        <v>1</v>
      </c>
      <c r="I86" s="849">
        <v>32</v>
      </c>
      <c r="J86" s="832"/>
      <c r="K86" s="832">
        <v>32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 t="s">
        <v>4307</v>
      </c>
      <c r="B87" s="832" t="s">
        <v>4308</v>
      </c>
      <c r="C87" s="832" t="s">
        <v>604</v>
      </c>
      <c r="D87" s="832" t="s">
        <v>1951</v>
      </c>
      <c r="E87" s="832" t="s">
        <v>4309</v>
      </c>
      <c r="F87" s="832" t="s">
        <v>4347</v>
      </c>
      <c r="G87" s="832" t="s">
        <v>4348</v>
      </c>
      <c r="H87" s="849">
        <v>1</v>
      </c>
      <c r="I87" s="849">
        <v>1929</v>
      </c>
      <c r="J87" s="832"/>
      <c r="K87" s="832">
        <v>1929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4307</v>
      </c>
      <c r="B88" s="832" t="s">
        <v>4308</v>
      </c>
      <c r="C88" s="832" t="s">
        <v>604</v>
      </c>
      <c r="D88" s="832" t="s">
        <v>1951</v>
      </c>
      <c r="E88" s="832" t="s">
        <v>4309</v>
      </c>
      <c r="F88" s="832" t="s">
        <v>4350</v>
      </c>
      <c r="G88" s="832" t="s">
        <v>4352</v>
      </c>
      <c r="H88" s="849">
        <v>31</v>
      </c>
      <c r="I88" s="849">
        <v>10974</v>
      </c>
      <c r="J88" s="832">
        <v>0.9971830985915493</v>
      </c>
      <c r="K88" s="832">
        <v>354</v>
      </c>
      <c r="L88" s="849">
        <v>31</v>
      </c>
      <c r="M88" s="849">
        <v>11005</v>
      </c>
      <c r="N88" s="832">
        <v>1</v>
      </c>
      <c r="O88" s="832">
        <v>355</v>
      </c>
      <c r="P88" s="849">
        <v>44</v>
      </c>
      <c r="Q88" s="849">
        <v>15620</v>
      </c>
      <c r="R88" s="837">
        <v>1.4193548387096775</v>
      </c>
      <c r="S88" s="850">
        <v>355</v>
      </c>
    </row>
    <row r="89" spans="1:19" ht="14.4" customHeight="1" x14ac:dyDescent="0.3">
      <c r="A89" s="831" t="s">
        <v>4307</v>
      </c>
      <c r="B89" s="832" t="s">
        <v>4308</v>
      </c>
      <c r="C89" s="832" t="s">
        <v>604</v>
      </c>
      <c r="D89" s="832" t="s">
        <v>1951</v>
      </c>
      <c r="E89" s="832" t="s">
        <v>4309</v>
      </c>
      <c r="F89" s="832" t="s">
        <v>4353</v>
      </c>
      <c r="G89" s="832" t="s">
        <v>4355</v>
      </c>
      <c r="H89" s="849"/>
      <c r="I89" s="849"/>
      <c r="J89" s="832"/>
      <c r="K89" s="832"/>
      <c r="L89" s="849"/>
      <c r="M89" s="849"/>
      <c r="N89" s="832"/>
      <c r="O89" s="832"/>
      <c r="P89" s="849">
        <v>1</v>
      </c>
      <c r="Q89" s="849">
        <v>223</v>
      </c>
      <c r="R89" s="837"/>
      <c r="S89" s="850">
        <v>223</v>
      </c>
    </row>
    <row r="90" spans="1:19" ht="14.4" customHeight="1" x14ac:dyDescent="0.3">
      <c r="A90" s="831" t="s">
        <v>4307</v>
      </c>
      <c r="B90" s="832" t="s">
        <v>4308</v>
      </c>
      <c r="C90" s="832" t="s">
        <v>604</v>
      </c>
      <c r="D90" s="832" t="s">
        <v>1951</v>
      </c>
      <c r="E90" s="832" t="s">
        <v>4309</v>
      </c>
      <c r="F90" s="832" t="s">
        <v>4356</v>
      </c>
      <c r="G90" s="832" t="s">
        <v>4357</v>
      </c>
      <c r="H90" s="849">
        <v>11</v>
      </c>
      <c r="I90" s="849">
        <v>1947</v>
      </c>
      <c r="J90" s="832">
        <v>1.8333333333333333</v>
      </c>
      <c r="K90" s="832">
        <v>177</v>
      </c>
      <c r="L90" s="849">
        <v>6</v>
      </c>
      <c r="M90" s="849">
        <v>1062</v>
      </c>
      <c r="N90" s="832">
        <v>1</v>
      </c>
      <c r="O90" s="832">
        <v>177</v>
      </c>
      <c r="P90" s="849">
        <v>2</v>
      </c>
      <c r="Q90" s="849">
        <v>356</v>
      </c>
      <c r="R90" s="837">
        <v>0.3352165725047081</v>
      </c>
      <c r="S90" s="850">
        <v>178</v>
      </c>
    </row>
    <row r="91" spans="1:19" ht="14.4" customHeight="1" x14ac:dyDescent="0.3">
      <c r="A91" s="831" t="s">
        <v>4307</v>
      </c>
      <c r="B91" s="832" t="s">
        <v>4308</v>
      </c>
      <c r="C91" s="832" t="s">
        <v>604</v>
      </c>
      <c r="D91" s="832" t="s">
        <v>1951</v>
      </c>
      <c r="E91" s="832" t="s">
        <v>4309</v>
      </c>
      <c r="F91" s="832" t="s">
        <v>4356</v>
      </c>
      <c r="G91" s="832" t="s">
        <v>4358</v>
      </c>
      <c r="H91" s="849">
        <v>1</v>
      </c>
      <c r="I91" s="849">
        <v>177</v>
      </c>
      <c r="J91" s="832"/>
      <c r="K91" s="832">
        <v>177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4307</v>
      </c>
      <c r="B92" s="832" t="s">
        <v>4308</v>
      </c>
      <c r="C92" s="832" t="s">
        <v>604</v>
      </c>
      <c r="D92" s="832" t="s">
        <v>1951</v>
      </c>
      <c r="E92" s="832" t="s">
        <v>4309</v>
      </c>
      <c r="F92" s="832" t="s">
        <v>4361</v>
      </c>
      <c r="G92" s="832" t="s">
        <v>4362</v>
      </c>
      <c r="H92" s="849"/>
      <c r="I92" s="849"/>
      <c r="J92" s="832"/>
      <c r="K92" s="832"/>
      <c r="L92" s="849">
        <v>1</v>
      </c>
      <c r="M92" s="849">
        <v>498</v>
      </c>
      <c r="N92" s="832">
        <v>1</v>
      </c>
      <c r="O92" s="832">
        <v>498</v>
      </c>
      <c r="P92" s="849"/>
      <c r="Q92" s="849"/>
      <c r="R92" s="837"/>
      <c r="S92" s="850"/>
    </row>
    <row r="93" spans="1:19" ht="14.4" customHeight="1" x14ac:dyDescent="0.3">
      <c r="A93" s="831" t="s">
        <v>4307</v>
      </c>
      <c r="B93" s="832" t="s">
        <v>4308</v>
      </c>
      <c r="C93" s="832" t="s">
        <v>604</v>
      </c>
      <c r="D93" s="832" t="s">
        <v>1951</v>
      </c>
      <c r="E93" s="832" t="s">
        <v>4309</v>
      </c>
      <c r="F93" s="832" t="s">
        <v>4363</v>
      </c>
      <c r="G93" s="832" t="s">
        <v>4364</v>
      </c>
      <c r="H93" s="849">
        <v>1</v>
      </c>
      <c r="I93" s="849">
        <v>540</v>
      </c>
      <c r="J93" s="832"/>
      <c r="K93" s="832">
        <v>540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 t="s">
        <v>4307</v>
      </c>
      <c r="B94" s="832" t="s">
        <v>4308</v>
      </c>
      <c r="C94" s="832" t="s">
        <v>604</v>
      </c>
      <c r="D94" s="832" t="s">
        <v>1952</v>
      </c>
      <c r="E94" s="832" t="s">
        <v>4309</v>
      </c>
      <c r="F94" s="832" t="s">
        <v>4310</v>
      </c>
      <c r="G94" s="832" t="s">
        <v>4312</v>
      </c>
      <c r="H94" s="849"/>
      <c r="I94" s="849"/>
      <c r="J94" s="832"/>
      <c r="K94" s="832"/>
      <c r="L94" s="849"/>
      <c r="M94" s="849"/>
      <c r="N94" s="832"/>
      <c r="O94" s="832"/>
      <c r="P94" s="849">
        <v>2</v>
      </c>
      <c r="Q94" s="849">
        <v>74</v>
      </c>
      <c r="R94" s="837"/>
      <c r="S94" s="850">
        <v>37</v>
      </c>
    </row>
    <row r="95" spans="1:19" ht="14.4" customHeight="1" x14ac:dyDescent="0.3">
      <c r="A95" s="831" t="s">
        <v>4307</v>
      </c>
      <c r="B95" s="832" t="s">
        <v>4308</v>
      </c>
      <c r="C95" s="832" t="s">
        <v>604</v>
      </c>
      <c r="D95" s="832" t="s">
        <v>1952</v>
      </c>
      <c r="E95" s="832" t="s">
        <v>4309</v>
      </c>
      <c r="F95" s="832" t="s">
        <v>4318</v>
      </c>
      <c r="G95" s="832" t="s">
        <v>4320</v>
      </c>
      <c r="H95" s="849"/>
      <c r="I95" s="849"/>
      <c r="J95" s="832"/>
      <c r="K95" s="832"/>
      <c r="L95" s="849">
        <v>2</v>
      </c>
      <c r="M95" s="849">
        <v>282</v>
      </c>
      <c r="N95" s="832">
        <v>1</v>
      </c>
      <c r="O95" s="832">
        <v>141</v>
      </c>
      <c r="P95" s="849"/>
      <c r="Q95" s="849"/>
      <c r="R95" s="837"/>
      <c r="S95" s="850"/>
    </row>
    <row r="96" spans="1:19" ht="14.4" customHeight="1" x14ac:dyDescent="0.3">
      <c r="A96" s="831" t="s">
        <v>4307</v>
      </c>
      <c r="B96" s="832" t="s">
        <v>4308</v>
      </c>
      <c r="C96" s="832" t="s">
        <v>604</v>
      </c>
      <c r="D96" s="832" t="s">
        <v>1952</v>
      </c>
      <c r="E96" s="832" t="s">
        <v>4309</v>
      </c>
      <c r="F96" s="832" t="s">
        <v>4327</v>
      </c>
      <c r="G96" s="832" t="s">
        <v>4328</v>
      </c>
      <c r="H96" s="849"/>
      <c r="I96" s="849"/>
      <c r="J96" s="832"/>
      <c r="K96" s="832"/>
      <c r="L96" s="849"/>
      <c r="M96" s="849"/>
      <c r="N96" s="832"/>
      <c r="O96" s="832"/>
      <c r="P96" s="849">
        <v>39</v>
      </c>
      <c r="Q96" s="849">
        <v>39390</v>
      </c>
      <c r="R96" s="837"/>
      <c r="S96" s="850">
        <v>1010</v>
      </c>
    </row>
    <row r="97" spans="1:19" ht="14.4" customHeight="1" x14ac:dyDescent="0.3">
      <c r="A97" s="831" t="s">
        <v>4307</v>
      </c>
      <c r="B97" s="832" t="s">
        <v>4308</v>
      </c>
      <c r="C97" s="832" t="s">
        <v>604</v>
      </c>
      <c r="D97" s="832" t="s">
        <v>1952</v>
      </c>
      <c r="E97" s="832" t="s">
        <v>4309</v>
      </c>
      <c r="F97" s="832" t="s">
        <v>4327</v>
      </c>
      <c r="G97" s="832" t="s">
        <v>4329</v>
      </c>
      <c r="H97" s="849"/>
      <c r="I97" s="849"/>
      <c r="J97" s="832"/>
      <c r="K97" s="832"/>
      <c r="L97" s="849">
        <v>4</v>
      </c>
      <c r="M97" s="849">
        <v>4036</v>
      </c>
      <c r="N97" s="832">
        <v>1</v>
      </c>
      <c r="O97" s="832">
        <v>1009</v>
      </c>
      <c r="P97" s="849"/>
      <c r="Q97" s="849"/>
      <c r="R97" s="837"/>
      <c r="S97" s="850"/>
    </row>
    <row r="98" spans="1:19" ht="14.4" customHeight="1" x14ac:dyDescent="0.3">
      <c r="A98" s="831" t="s">
        <v>4307</v>
      </c>
      <c r="B98" s="832" t="s">
        <v>4308</v>
      </c>
      <c r="C98" s="832" t="s">
        <v>604</v>
      </c>
      <c r="D98" s="832" t="s">
        <v>1952</v>
      </c>
      <c r="E98" s="832" t="s">
        <v>4309</v>
      </c>
      <c r="F98" s="832" t="s">
        <v>4336</v>
      </c>
      <c r="G98" s="832" t="s">
        <v>4337</v>
      </c>
      <c r="H98" s="849"/>
      <c r="I98" s="849"/>
      <c r="J98" s="832"/>
      <c r="K98" s="832"/>
      <c r="L98" s="849">
        <v>2</v>
      </c>
      <c r="M98" s="849">
        <v>66.67</v>
      </c>
      <c r="N98" s="832">
        <v>1</v>
      </c>
      <c r="O98" s="832">
        <v>33.335000000000001</v>
      </c>
      <c r="P98" s="849">
        <v>1</v>
      </c>
      <c r="Q98" s="849">
        <v>33.33</v>
      </c>
      <c r="R98" s="837">
        <v>0.49992500374981247</v>
      </c>
      <c r="S98" s="850">
        <v>33.33</v>
      </c>
    </row>
    <row r="99" spans="1:19" ht="14.4" customHeight="1" x14ac:dyDescent="0.3">
      <c r="A99" s="831" t="s">
        <v>4307</v>
      </c>
      <c r="B99" s="832" t="s">
        <v>4308</v>
      </c>
      <c r="C99" s="832" t="s">
        <v>604</v>
      </c>
      <c r="D99" s="832" t="s">
        <v>1952</v>
      </c>
      <c r="E99" s="832" t="s">
        <v>4309</v>
      </c>
      <c r="F99" s="832" t="s">
        <v>4336</v>
      </c>
      <c r="G99" s="832" t="s">
        <v>4338</v>
      </c>
      <c r="H99" s="849"/>
      <c r="I99" s="849"/>
      <c r="J99" s="832"/>
      <c r="K99" s="832"/>
      <c r="L99" s="849"/>
      <c r="M99" s="849"/>
      <c r="N99" s="832"/>
      <c r="O99" s="832"/>
      <c r="P99" s="849">
        <v>37</v>
      </c>
      <c r="Q99" s="849">
        <v>1233.3400000000001</v>
      </c>
      <c r="R99" s="837"/>
      <c r="S99" s="850">
        <v>33.333513513513516</v>
      </c>
    </row>
    <row r="100" spans="1:19" ht="14.4" customHeight="1" x14ac:dyDescent="0.3">
      <c r="A100" s="831" t="s">
        <v>4307</v>
      </c>
      <c r="B100" s="832" t="s">
        <v>4308</v>
      </c>
      <c r="C100" s="832" t="s">
        <v>604</v>
      </c>
      <c r="D100" s="832" t="s">
        <v>1952</v>
      </c>
      <c r="E100" s="832" t="s">
        <v>4309</v>
      </c>
      <c r="F100" s="832" t="s">
        <v>4339</v>
      </c>
      <c r="G100" s="832" t="s">
        <v>4340</v>
      </c>
      <c r="H100" s="849"/>
      <c r="I100" s="849"/>
      <c r="J100" s="832"/>
      <c r="K100" s="832"/>
      <c r="L100" s="849"/>
      <c r="M100" s="849"/>
      <c r="N100" s="832"/>
      <c r="O100" s="832"/>
      <c r="P100" s="849">
        <v>3</v>
      </c>
      <c r="Q100" s="849">
        <v>111</v>
      </c>
      <c r="R100" s="837"/>
      <c r="S100" s="850">
        <v>37</v>
      </c>
    </row>
    <row r="101" spans="1:19" ht="14.4" customHeight="1" x14ac:dyDescent="0.3">
      <c r="A101" s="831" t="s">
        <v>4307</v>
      </c>
      <c r="B101" s="832" t="s">
        <v>4308</v>
      </c>
      <c r="C101" s="832" t="s">
        <v>604</v>
      </c>
      <c r="D101" s="832" t="s">
        <v>1952</v>
      </c>
      <c r="E101" s="832" t="s">
        <v>4309</v>
      </c>
      <c r="F101" s="832" t="s">
        <v>4347</v>
      </c>
      <c r="G101" s="832" t="s">
        <v>4348</v>
      </c>
      <c r="H101" s="849"/>
      <c r="I101" s="849"/>
      <c r="J101" s="832"/>
      <c r="K101" s="832"/>
      <c r="L101" s="849"/>
      <c r="M101" s="849"/>
      <c r="N101" s="832"/>
      <c r="O101" s="832"/>
      <c r="P101" s="849">
        <v>5</v>
      </c>
      <c r="Q101" s="849">
        <v>10080</v>
      </c>
      <c r="R101" s="837"/>
      <c r="S101" s="850">
        <v>2016</v>
      </c>
    </row>
    <row r="102" spans="1:19" ht="14.4" customHeight="1" x14ac:dyDescent="0.3">
      <c r="A102" s="831" t="s">
        <v>4307</v>
      </c>
      <c r="B102" s="832" t="s">
        <v>4308</v>
      </c>
      <c r="C102" s="832" t="s">
        <v>604</v>
      </c>
      <c r="D102" s="832" t="s">
        <v>1952</v>
      </c>
      <c r="E102" s="832" t="s">
        <v>4309</v>
      </c>
      <c r="F102" s="832" t="s">
        <v>4350</v>
      </c>
      <c r="G102" s="832" t="s">
        <v>4351</v>
      </c>
      <c r="H102" s="849"/>
      <c r="I102" s="849"/>
      <c r="J102" s="832"/>
      <c r="K102" s="832"/>
      <c r="L102" s="849">
        <v>2</v>
      </c>
      <c r="M102" s="849">
        <v>710</v>
      </c>
      <c r="N102" s="832">
        <v>1</v>
      </c>
      <c r="O102" s="832">
        <v>355</v>
      </c>
      <c r="P102" s="849">
        <v>1</v>
      </c>
      <c r="Q102" s="849">
        <v>355</v>
      </c>
      <c r="R102" s="837">
        <v>0.5</v>
      </c>
      <c r="S102" s="850">
        <v>355</v>
      </c>
    </row>
    <row r="103" spans="1:19" ht="14.4" customHeight="1" x14ac:dyDescent="0.3">
      <c r="A103" s="831" t="s">
        <v>4307</v>
      </c>
      <c r="B103" s="832" t="s">
        <v>4308</v>
      </c>
      <c r="C103" s="832" t="s">
        <v>604</v>
      </c>
      <c r="D103" s="832" t="s">
        <v>1952</v>
      </c>
      <c r="E103" s="832" t="s">
        <v>4309</v>
      </c>
      <c r="F103" s="832" t="s">
        <v>4350</v>
      </c>
      <c r="G103" s="832" t="s">
        <v>4352</v>
      </c>
      <c r="H103" s="849"/>
      <c r="I103" s="849"/>
      <c r="J103" s="832"/>
      <c r="K103" s="832"/>
      <c r="L103" s="849"/>
      <c r="M103" s="849"/>
      <c r="N103" s="832"/>
      <c r="O103" s="832"/>
      <c r="P103" s="849">
        <v>37</v>
      </c>
      <c r="Q103" s="849">
        <v>13135</v>
      </c>
      <c r="R103" s="837"/>
      <c r="S103" s="850">
        <v>355</v>
      </c>
    </row>
    <row r="104" spans="1:19" ht="14.4" customHeight="1" x14ac:dyDescent="0.3">
      <c r="A104" s="831" t="s">
        <v>4307</v>
      </c>
      <c r="B104" s="832" t="s">
        <v>4308</v>
      </c>
      <c r="C104" s="832" t="s">
        <v>604</v>
      </c>
      <c r="D104" s="832" t="s">
        <v>4305</v>
      </c>
      <c r="E104" s="832" t="s">
        <v>4309</v>
      </c>
      <c r="F104" s="832" t="s">
        <v>4310</v>
      </c>
      <c r="G104" s="832" t="s">
        <v>4311</v>
      </c>
      <c r="H104" s="849"/>
      <c r="I104" s="849"/>
      <c r="J104" s="832"/>
      <c r="K104" s="832"/>
      <c r="L104" s="849"/>
      <c r="M104" s="849"/>
      <c r="N104" s="832"/>
      <c r="O104" s="832"/>
      <c r="P104" s="849">
        <v>1</v>
      </c>
      <c r="Q104" s="849">
        <v>37</v>
      </c>
      <c r="R104" s="837"/>
      <c r="S104" s="850">
        <v>37</v>
      </c>
    </row>
    <row r="105" spans="1:19" ht="14.4" customHeight="1" x14ac:dyDescent="0.3">
      <c r="A105" s="831" t="s">
        <v>4307</v>
      </c>
      <c r="B105" s="832" t="s">
        <v>4365</v>
      </c>
      <c r="C105" s="832" t="s">
        <v>604</v>
      </c>
      <c r="D105" s="832" t="s">
        <v>4298</v>
      </c>
      <c r="E105" s="832" t="s">
        <v>4309</v>
      </c>
      <c r="F105" s="832" t="s">
        <v>4310</v>
      </c>
      <c r="G105" s="832" t="s">
        <v>4311</v>
      </c>
      <c r="H105" s="849"/>
      <c r="I105" s="849"/>
      <c r="J105" s="832"/>
      <c r="K105" s="832"/>
      <c r="L105" s="849">
        <v>1</v>
      </c>
      <c r="M105" s="849">
        <v>37</v>
      </c>
      <c r="N105" s="832">
        <v>1</v>
      </c>
      <c r="O105" s="832">
        <v>37</v>
      </c>
      <c r="P105" s="849"/>
      <c r="Q105" s="849"/>
      <c r="R105" s="837"/>
      <c r="S105" s="850"/>
    </row>
    <row r="106" spans="1:19" ht="14.4" customHeight="1" x14ac:dyDescent="0.3">
      <c r="A106" s="831" t="s">
        <v>4307</v>
      </c>
      <c r="B106" s="832" t="s">
        <v>4365</v>
      </c>
      <c r="C106" s="832" t="s">
        <v>604</v>
      </c>
      <c r="D106" s="832" t="s">
        <v>4298</v>
      </c>
      <c r="E106" s="832" t="s">
        <v>4309</v>
      </c>
      <c r="F106" s="832" t="s">
        <v>4370</v>
      </c>
      <c r="G106" s="832" t="s">
        <v>4372</v>
      </c>
      <c r="H106" s="849"/>
      <c r="I106" s="849"/>
      <c r="J106" s="832"/>
      <c r="K106" s="832"/>
      <c r="L106" s="849">
        <v>1</v>
      </c>
      <c r="M106" s="849">
        <v>126</v>
      </c>
      <c r="N106" s="832">
        <v>1</v>
      </c>
      <c r="O106" s="832">
        <v>126</v>
      </c>
      <c r="P106" s="849">
        <v>2</v>
      </c>
      <c r="Q106" s="849">
        <v>254</v>
      </c>
      <c r="R106" s="837">
        <v>2.0158730158730158</v>
      </c>
      <c r="S106" s="850">
        <v>127</v>
      </c>
    </row>
    <row r="107" spans="1:19" ht="14.4" customHeight="1" x14ac:dyDescent="0.3">
      <c r="A107" s="831" t="s">
        <v>4307</v>
      </c>
      <c r="B107" s="832" t="s">
        <v>4365</v>
      </c>
      <c r="C107" s="832" t="s">
        <v>604</v>
      </c>
      <c r="D107" s="832" t="s">
        <v>4298</v>
      </c>
      <c r="E107" s="832" t="s">
        <v>4309</v>
      </c>
      <c r="F107" s="832" t="s">
        <v>4336</v>
      </c>
      <c r="G107" s="832" t="s">
        <v>4338</v>
      </c>
      <c r="H107" s="849"/>
      <c r="I107" s="849"/>
      <c r="J107" s="832"/>
      <c r="K107" s="832"/>
      <c r="L107" s="849">
        <v>1</v>
      </c>
      <c r="M107" s="849">
        <v>33.33</v>
      </c>
      <c r="N107" s="832">
        <v>1</v>
      </c>
      <c r="O107" s="832">
        <v>33.33</v>
      </c>
      <c r="P107" s="849">
        <v>1</v>
      </c>
      <c r="Q107" s="849">
        <v>33.33</v>
      </c>
      <c r="R107" s="837">
        <v>1</v>
      </c>
      <c r="S107" s="850">
        <v>33.33</v>
      </c>
    </row>
    <row r="108" spans="1:19" ht="14.4" customHeight="1" x14ac:dyDescent="0.3">
      <c r="A108" s="831" t="s">
        <v>4307</v>
      </c>
      <c r="B108" s="832" t="s">
        <v>4365</v>
      </c>
      <c r="C108" s="832" t="s">
        <v>604</v>
      </c>
      <c r="D108" s="832" t="s">
        <v>4298</v>
      </c>
      <c r="E108" s="832" t="s">
        <v>4309</v>
      </c>
      <c r="F108" s="832" t="s">
        <v>4339</v>
      </c>
      <c r="G108" s="832" t="s">
        <v>4340</v>
      </c>
      <c r="H108" s="849">
        <v>19</v>
      </c>
      <c r="I108" s="849">
        <v>703</v>
      </c>
      <c r="J108" s="832">
        <v>0.3392857142857143</v>
      </c>
      <c r="K108" s="832">
        <v>37</v>
      </c>
      <c r="L108" s="849">
        <v>56</v>
      </c>
      <c r="M108" s="849">
        <v>2072</v>
      </c>
      <c r="N108" s="832">
        <v>1</v>
      </c>
      <c r="O108" s="832">
        <v>37</v>
      </c>
      <c r="P108" s="849"/>
      <c r="Q108" s="849"/>
      <c r="R108" s="837"/>
      <c r="S108" s="850"/>
    </row>
    <row r="109" spans="1:19" ht="14.4" customHeight="1" x14ac:dyDescent="0.3">
      <c r="A109" s="831" t="s">
        <v>4307</v>
      </c>
      <c r="B109" s="832" t="s">
        <v>4365</v>
      </c>
      <c r="C109" s="832" t="s">
        <v>604</v>
      </c>
      <c r="D109" s="832" t="s">
        <v>4298</v>
      </c>
      <c r="E109" s="832" t="s">
        <v>4309</v>
      </c>
      <c r="F109" s="832" t="s">
        <v>4359</v>
      </c>
      <c r="G109" s="832" t="s">
        <v>4360</v>
      </c>
      <c r="H109" s="849">
        <v>2</v>
      </c>
      <c r="I109" s="849">
        <v>118</v>
      </c>
      <c r="J109" s="832">
        <v>0.66666666666666663</v>
      </c>
      <c r="K109" s="832">
        <v>59</v>
      </c>
      <c r="L109" s="849">
        <v>3</v>
      </c>
      <c r="M109" s="849">
        <v>177</v>
      </c>
      <c r="N109" s="832">
        <v>1</v>
      </c>
      <c r="O109" s="832">
        <v>59</v>
      </c>
      <c r="P109" s="849"/>
      <c r="Q109" s="849"/>
      <c r="R109" s="837"/>
      <c r="S109" s="850"/>
    </row>
    <row r="110" spans="1:19" ht="14.4" customHeight="1" x14ac:dyDescent="0.3">
      <c r="A110" s="831" t="s">
        <v>4307</v>
      </c>
      <c r="B110" s="832" t="s">
        <v>4365</v>
      </c>
      <c r="C110" s="832" t="s">
        <v>604</v>
      </c>
      <c r="D110" s="832" t="s">
        <v>1940</v>
      </c>
      <c r="E110" s="832" t="s">
        <v>4309</v>
      </c>
      <c r="F110" s="832" t="s">
        <v>4366</v>
      </c>
      <c r="G110" s="832" t="s">
        <v>4367</v>
      </c>
      <c r="H110" s="849">
        <v>2</v>
      </c>
      <c r="I110" s="849">
        <v>166</v>
      </c>
      <c r="J110" s="832">
        <v>2</v>
      </c>
      <c r="K110" s="832">
        <v>83</v>
      </c>
      <c r="L110" s="849">
        <v>1</v>
      </c>
      <c r="M110" s="849">
        <v>83</v>
      </c>
      <c r="N110" s="832">
        <v>1</v>
      </c>
      <c r="O110" s="832">
        <v>83</v>
      </c>
      <c r="P110" s="849"/>
      <c r="Q110" s="849"/>
      <c r="R110" s="837"/>
      <c r="S110" s="850"/>
    </row>
    <row r="111" spans="1:19" ht="14.4" customHeight="1" x14ac:dyDescent="0.3">
      <c r="A111" s="831" t="s">
        <v>4307</v>
      </c>
      <c r="B111" s="832" t="s">
        <v>4365</v>
      </c>
      <c r="C111" s="832" t="s">
        <v>604</v>
      </c>
      <c r="D111" s="832" t="s">
        <v>1940</v>
      </c>
      <c r="E111" s="832" t="s">
        <v>4309</v>
      </c>
      <c r="F111" s="832" t="s">
        <v>4368</v>
      </c>
      <c r="G111" s="832" t="s">
        <v>4369</v>
      </c>
      <c r="H111" s="849">
        <v>1</v>
      </c>
      <c r="I111" s="849">
        <v>106</v>
      </c>
      <c r="J111" s="832"/>
      <c r="K111" s="832">
        <v>106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4307</v>
      </c>
      <c r="B112" s="832" t="s">
        <v>4365</v>
      </c>
      <c r="C112" s="832" t="s">
        <v>604</v>
      </c>
      <c r="D112" s="832" t="s">
        <v>1940</v>
      </c>
      <c r="E112" s="832" t="s">
        <v>4309</v>
      </c>
      <c r="F112" s="832" t="s">
        <v>4370</v>
      </c>
      <c r="G112" s="832" t="s">
        <v>4372</v>
      </c>
      <c r="H112" s="849">
        <v>3</v>
      </c>
      <c r="I112" s="849">
        <v>378</v>
      </c>
      <c r="J112" s="832">
        <v>3</v>
      </c>
      <c r="K112" s="832">
        <v>126</v>
      </c>
      <c r="L112" s="849">
        <v>1</v>
      </c>
      <c r="M112" s="849">
        <v>126</v>
      </c>
      <c r="N112" s="832">
        <v>1</v>
      </c>
      <c r="O112" s="832">
        <v>126</v>
      </c>
      <c r="P112" s="849"/>
      <c r="Q112" s="849"/>
      <c r="R112" s="837"/>
      <c r="S112" s="850"/>
    </row>
    <row r="113" spans="1:19" ht="14.4" customHeight="1" x14ac:dyDescent="0.3">
      <c r="A113" s="831" t="s">
        <v>4307</v>
      </c>
      <c r="B113" s="832" t="s">
        <v>4365</v>
      </c>
      <c r="C113" s="832" t="s">
        <v>604</v>
      </c>
      <c r="D113" s="832" t="s">
        <v>1940</v>
      </c>
      <c r="E113" s="832" t="s">
        <v>4309</v>
      </c>
      <c r="F113" s="832" t="s">
        <v>4336</v>
      </c>
      <c r="G113" s="832" t="s">
        <v>4338</v>
      </c>
      <c r="H113" s="849"/>
      <c r="I113" s="849"/>
      <c r="J113" s="832"/>
      <c r="K113" s="832"/>
      <c r="L113" s="849">
        <v>1</v>
      </c>
      <c r="M113" s="849">
        <v>33.33</v>
      </c>
      <c r="N113" s="832">
        <v>1</v>
      </c>
      <c r="O113" s="832">
        <v>33.33</v>
      </c>
      <c r="P113" s="849"/>
      <c r="Q113" s="849"/>
      <c r="R113" s="837"/>
      <c r="S113" s="850"/>
    </row>
    <row r="114" spans="1:19" ht="14.4" customHeight="1" x14ac:dyDescent="0.3">
      <c r="A114" s="831" t="s">
        <v>4307</v>
      </c>
      <c r="B114" s="832" t="s">
        <v>4365</v>
      </c>
      <c r="C114" s="832" t="s">
        <v>604</v>
      </c>
      <c r="D114" s="832" t="s">
        <v>1941</v>
      </c>
      <c r="E114" s="832" t="s">
        <v>4309</v>
      </c>
      <c r="F114" s="832" t="s">
        <v>4310</v>
      </c>
      <c r="G114" s="832" t="s">
        <v>4311</v>
      </c>
      <c r="H114" s="849">
        <v>4</v>
      </c>
      <c r="I114" s="849">
        <v>148</v>
      </c>
      <c r="J114" s="832">
        <v>1.3333333333333333</v>
      </c>
      <c r="K114" s="832">
        <v>37</v>
      </c>
      <c r="L114" s="849">
        <v>3</v>
      </c>
      <c r="M114" s="849">
        <v>111</v>
      </c>
      <c r="N114" s="832">
        <v>1</v>
      </c>
      <c r="O114" s="832">
        <v>37</v>
      </c>
      <c r="P114" s="849">
        <v>6</v>
      </c>
      <c r="Q114" s="849">
        <v>222</v>
      </c>
      <c r="R114" s="837">
        <v>2</v>
      </c>
      <c r="S114" s="850">
        <v>37</v>
      </c>
    </row>
    <row r="115" spans="1:19" ht="14.4" customHeight="1" x14ac:dyDescent="0.3">
      <c r="A115" s="831" t="s">
        <v>4307</v>
      </c>
      <c r="B115" s="832" t="s">
        <v>4365</v>
      </c>
      <c r="C115" s="832" t="s">
        <v>604</v>
      </c>
      <c r="D115" s="832" t="s">
        <v>1941</v>
      </c>
      <c r="E115" s="832" t="s">
        <v>4309</v>
      </c>
      <c r="F115" s="832" t="s">
        <v>4310</v>
      </c>
      <c r="G115" s="832" t="s">
        <v>4312</v>
      </c>
      <c r="H115" s="849">
        <v>1</v>
      </c>
      <c r="I115" s="849">
        <v>37</v>
      </c>
      <c r="J115" s="832">
        <v>1</v>
      </c>
      <c r="K115" s="832">
        <v>37</v>
      </c>
      <c r="L115" s="849">
        <v>1</v>
      </c>
      <c r="M115" s="849">
        <v>37</v>
      </c>
      <c r="N115" s="832">
        <v>1</v>
      </c>
      <c r="O115" s="832">
        <v>37</v>
      </c>
      <c r="P115" s="849">
        <v>3</v>
      </c>
      <c r="Q115" s="849">
        <v>111</v>
      </c>
      <c r="R115" s="837">
        <v>3</v>
      </c>
      <c r="S115" s="850">
        <v>37</v>
      </c>
    </row>
    <row r="116" spans="1:19" ht="14.4" customHeight="1" x14ac:dyDescent="0.3">
      <c r="A116" s="831" t="s">
        <v>4307</v>
      </c>
      <c r="B116" s="832" t="s">
        <v>4365</v>
      </c>
      <c r="C116" s="832" t="s">
        <v>604</v>
      </c>
      <c r="D116" s="832" t="s">
        <v>1941</v>
      </c>
      <c r="E116" s="832" t="s">
        <v>4309</v>
      </c>
      <c r="F116" s="832" t="s">
        <v>4318</v>
      </c>
      <c r="G116" s="832" t="s">
        <v>4319</v>
      </c>
      <c r="H116" s="849"/>
      <c r="I116" s="849"/>
      <c r="J116" s="832"/>
      <c r="K116" s="832"/>
      <c r="L116" s="849"/>
      <c r="M116" s="849"/>
      <c r="N116" s="832"/>
      <c r="O116" s="832"/>
      <c r="P116" s="849">
        <v>25</v>
      </c>
      <c r="Q116" s="849">
        <v>3525</v>
      </c>
      <c r="R116" s="837"/>
      <c r="S116" s="850">
        <v>141</v>
      </c>
    </row>
    <row r="117" spans="1:19" ht="14.4" customHeight="1" x14ac:dyDescent="0.3">
      <c r="A117" s="831" t="s">
        <v>4307</v>
      </c>
      <c r="B117" s="832" t="s">
        <v>4365</v>
      </c>
      <c r="C117" s="832" t="s">
        <v>604</v>
      </c>
      <c r="D117" s="832" t="s">
        <v>1941</v>
      </c>
      <c r="E117" s="832" t="s">
        <v>4309</v>
      </c>
      <c r="F117" s="832" t="s">
        <v>4318</v>
      </c>
      <c r="G117" s="832" t="s">
        <v>4320</v>
      </c>
      <c r="H117" s="849"/>
      <c r="I117" s="849"/>
      <c r="J117" s="832"/>
      <c r="K117" s="832"/>
      <c r="L117" s="849">
        <v>1</v>
      </c>
      <c r="M117" s="849">
        <v>141</v>
      </c>
      <c r="N117" s="832">
        <v>1</v>
      </c>
      <c r="O117" s="832">
        <v>141</v>
      </c>
      <c r="P117" s="849"/>
      <c r="Q117" s="849"/>
      <c r="R117" s="837"/>
      <c r="S117" s="850"/>
    </row>
    <row r="118" spans="1:19" ht="14.4" customHeight="1" x14ac:dyDescent="0.3">
      <c r="A118" s="831" t="s">
        <v>4307</v>
      </c>
      <c r="B118" s="832" t="s">
        <v>4365</v>
      </c>
      <c r="C118" s="832" t="s">
        <v>604</v>
      </c>
      <c r="D118" s="832" t="s">
        <v>1941</v>
      </c>
      <c r="E118" s="832" t="s">
        <v>4309</v>
      </c>
      <c r="F118" s="832" t="s">
        <v>4373</v>
      </c>
      <c r="G118" s="832" t="s">
        <v>4375</v>
      </c>
      <c r="H118" s="849"/>
      <c r="I118" s="849"/>
      <c r="J118" s="832"/>
      <c r="K118" s="832"/>
      <c r="L118" s="849">
        <v>1</v>
      </c>
      <c r="M118" s="849">
        <v>428</v>
      </c>
      <c r="N118" s="832">
        <v>1</v>
      </c>
      <c r="O118" s="832">
        <v>428</v>
      </c>
      <c r="P118" s="849"/>
      <c r="Q118" s="849"/>
      <c r="R118" s="837"/>
      <c r="S118" s="850"/>
    </row>
    <row r="119" spans="1:19" ht="14.4" customHeight="1" x14ac:dyDescent="0.3">
      <c r="A119" s="831" t="s">
        <v>4307</v>
      </c>
      <c r="B119" s="832" t="s">
        <v>4365</v>
      </c>
      <c r="C119" s="832" t="s">
        <v>604</v>
      </c>
      <c r="D119" s="832" t="s">
        <v>1941</v>
      </c>
      <c r="E119" s="832" t="s">
        <v>4309</v>
      </c>
      <c r="F119" s="832" t="s">
        <v>4336</v>
      </c>
      <c r="G119" s="832" t="s">
        <v>4338</v>
      </c>
      <c r="H119" s="849">
        <v>0</v>
      </c>
      <c r="I119" s="849">
        <v>0</v>
      </c>
      <c r="J119" s="832"/>
      <c r="K119" s="832"/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 t="s">
        <v>4307</v>
      </c>
      <c r="B120" s="832" t="s">
        <v>4365</v>
      </c>
      <c r="C120" s="832" t="s">
        <v>604</v>
      </c>
      <c r="D120" s="832" t="s">
        <v>1941</v>
      </c>
      <c r="E120" s="832" t="s">
        <v>4309</v>
      </c>
      <c r="F120" s="832" t="s">
        <v>4339</v>
      </c>
      <c r="G120" s="832" t="s">
        <v>4340</v>
      </c>
      <c r="H120" s="849"/>
      <c r="I120" s="849"/>
      <c r="J120" s="832"/>
      <c r="K120" s="832"/>
      <c r="L120" s="849">
        <v>1</v>
      </c>
      <c r="M120" s="849">
        <v>37</v>
      </c>
      <c r="N120" s="832">
        <v>1</v>
      </c>
      <c r="O120" s="832">
        <v>37</v>
      </c>
      <c r="P120" s="849">
        <v>1</v>
      </c>
      <c r="Q120" s="849">
        <v>37</v>
      </c>
      <c r="R120" s="837">
        <v>1</v>
      </c>
      <c r="S120" s="850">
        <v>37</v>
      </c>
    </row>
    <row r="121" spans="1:19" ht="14.4" customHeight="1" x14ac:dyDescent="0.3">
      <c r="A121" s="831" t="s">
        <v>4307</v>
      </c>
      <c r="B121" s="832" t="s">
        <v>4365</v>
      </c>
      <c r="C121" s="832" t="s">
        <v>604</v>
      </c>
      <c r="D121" s="832" t="s">
        <v>1942</v>
      </c>
      <c r="E121" s="832" t="s">
        <v>4309</v>
      </c>
      <c r="F121" s="832" t="s">
        <v>4366</v>
      </c>
      <c r="G121" s="832" t="s">
        <v>4367</v>
      </c>
      <c r="H121" s="849">
        <v>6</v>
      </c>
      <c r="I121" s="849">
        <v>498</v>
      </c>
      <c r="J121" s="832">
        <v>6</v>
      </c>
      <c r="K121" s="832">
        <v>83</v>
      </c>
      <c r="L121" s="849">
        <v>1</v>
      </c>
      <c r="M121" s="849">
        <v>83</v>
      </c>
      <c r="N121" s="832">
        <v>1</v>
      </c>
      <c r="O121" s="832">
        <v>83</v>
      </c>
      <c r="P121" s="849"/>
      <c r="Q121" s="849"/>
      <c r="R121" s="837"/>
      <c r="S121" s="850"/>
    </row>
    <row r="122" spans="1:19" ht="14.4" customHeight="1" x14ac:dyDescent="0.3">
      <c r="A122" s="831" t="s">
        <v>4307</v>
      </c>
      <c r="B122" s="832" t="s">
        <v>4365</v>
      </c>
      <c r="C122" s="832" t="s">
        <v>604</v>
      </c>
      <c r="D122" s="832" t="s">
        <v>1942</v>
      </c>
      <c r="E122" s="832" t="s">
        <v>4309</v>
      </c>
      <c r="F122" s="832" t="s">
        <v>4368</v>
      </c>
      <c r="G122" s="832" t="s">
        <v>4369</v>
      </c>
      <c r="H122" s="849">
        <v>3</v>
      </c>
      <c r="I122" s="849">
        <v>318</v>
      </c>
      <c r="J122" s="832"/>
      <c r="K122" s="832">
        <v>106</v>
      </c>
      <c r="L122" s="849"/>
      <c r="M122" s="849"/>
      <c r="N122" s="832"/>
      <c r="O122" s="832"/>
      <c r="P122" s="849"/>
      <c r="Q122" s="849"/>
      <c r="R122" s="837"/>
      <c r="S122" s="850"/>
    </row>
    <row r="123" spans="1:19" ht="14.4" customHeight="1" x14ac:dyDescent="0.3">
      <c r="A123" s="831" t="s">
        <v>4307</v>
      </c>
      <c r="B123" s="832" t="s">
        <v>4365</v>
      </c>
      <c r="C123" s="832" t="s">
        <v>604</v>
      </c>
      <c r="D123" s="832" t="s">
        <v>1942</v>
      </c>
      <c r="E123" s="832" t="s">
        <v>4309</v>
      </c>
      <c r="F123" s="832" t="s">
        <v>4370</v>
      </c>
      <c r="G123" s="832" t="s">
        <v>4372</v>
      </c>
      <c r="H123" s="849">
        <v>11</v>
      </c>
      <c r="I123" s="849">
        <v>1386</v>
      </c>
      <c r="J123" s="832">
        <v>11</v>
      </c>
      <c r="K123" s="832">
        <v>126</v>
      </c>
      <c r="L123" s="849">
        <v>1</v>
      </c>
      <c r="M123" s="849">
        <v>126</v>
      </c>
      <c r="N123" s="832">
        <v>1</v>
      </c>
      <c r="O123" s="832">
        <v>126</v>
      </c>
      <c r="P123" s="849">
        <v>1</v>
      </c>
      <c r="Q123" s="849">
        <v>127</v>
      </c>
      <c r="R123" s="837">
        <v>1.0079365079365079</v>
      </c>
      <c r="S123" s="850">
        <v>127</v>
      </c>
    </row>
    <row r="124" spans="1:19" ht="14.4" customHeight="1" x14ac:dyDescent="0.3">
      <c r="A124" s="831" t="s">
        <v>4307</v>
      </c>
      <c r="B124" s="832" t="s">
        <v>4365</v>
      </c>
      <c r="C124" s="832" t="s">
        <v>604</v>
      </c>
      <c r="D124" s="832" t="s">
        <v>1942</v>
      </c>
      <c r="E124" s="832" t="s">
        <v>4309</v>
      </c>
      <c r="F124" s="832" t="s">
        <v>4336</v>
      </c>
      <c r="G124" s="832" t="s">
        <v>4338</v>
      </c>
      <c r="H124" s="849">
        <v>10</v>
      </c>
      <c r="I124" s="849">
        <v>333.33000000000004</v>
      </c>
      <c r="J124" s="832">
        <v>10.000900090009003</v>
      </c>
      <c r="K124" s="832">
        <v>33.333000000000006</v>
      </c>
      <c r="L124" s="849">
        <v>1</v>
      </c>
      <c r="M124" s="849">
        <v>33.33</v>
      </c>
      <c r="N124" s="832">
        <v>1</v>
      </c>
      <c r="O124" s="832">
        <v>33.33</v>
      </c>
      <c r="P124" s="849">
        <v>1</v>
      </c>
      <c r="Q124" s="849">
        <v>33.33</v>
      </c>
      <c r="R124" s="837">
        <v>1</v>
      </c>
      <c r="S124" s="850">
        <v>33.33</v>
      </c>
    </row>
    <row r="125" spans="1:19" ht="14.4" customHeight="1" x14ac:dyDescent="0.3">
      <c r="A125" s="831" t="s">
        <v>4307</v>
      </c>
      <c r="B125" s="832" t="s">
        <v>4365</v>
      </c>
      <c r="C125" s="832" t="s">
        <v>604</v>
      </c>
      <c r="D125" s="832" t="s">
        <v>1943</v>
      </c>
      <c r="E125" s="832" t="s">
        <v>4309</v>
      </c>
      <c r="F125" s="832" t="s">
        <v>4366</v>
      </c>
      <c r="G125" s="832" t="s">
        <v>4367</v>
      </c>
      <c r="H125" s="849">
        <v>1</v>
      </c>
      <c r="I125" s="849">
        <v>83</v>
      </c>
      <c r="J125" s="832">
        <v>0.25</v>
      </c>
      <c r="K125" s="832">
        <v>83</v>
      </c>
      <c r="L125" s="849">
        <v>4</v>
      </c>
      <c r="M125" s="849">
        <v>332</v>
      </c>
      <c r="N125" s="832">
        <v>1</v>
      </c>
      <c r="O125" s="832">
        <v>83</v>
      </c>
      <c r="P125" s="849">
        <v>2</v>
      </c>
      <c r="Q125" s="849">
        <v>166</v>
      </c>
      <c r="R125" s="837">
        <v>0.5</v>
      </c>
      <c r="S125" s="850">
        <v>83</v>
      </c>
    </row>
    <row r="126" spans="1:19" ht="14.4" customHeight="1" x14ac:dyDescent="0.3">
      <c r="A126" s="831" t="s">
        <v>4307</v>
      </c>
      <c r="B126" s="832" t="s">
        <v>4365</v>
      </c>
      <c r="C126" s="832" t="s">
        <v>604</v>
      </c>
      <c r="D126" s="832" t="s">
        <v>1943</v>
      </c>
      <c r="E126" s="832" t="s">
        <v>4309</v>
      </c>
      <c r="F126" s="832" t="s">
        <v>4368</v>
      </c>
      <c r="G126" s="832" t="s">
        <v>4369</v>
      </c>
      <c r="H126" s="849"/>
      <c r="I126" s="849"/>
      <c r="J126" s="832"/>
      <c r="K126" s="832"/>
      <c r="L126" s="849"/>
      <c r="M126" s="849"/>
      <c r="N126" s="832"/>
      <c r="O126" s="832"/>
      <c r="P126" s="849">
        <v>1</v>
      </c>
      <c r="Q126" s="849">
        <v>106</v>
      </c>
      <c r="R126" s="837"/>
      <c r="S126" s="850">
        <v>106</v>
      </c>
    </row>
    <row r="127" spans="1:19" ht="14.4" customHeight="1" x14ac:dyDescent="0.3">
      <c r="A127" s="831" t="s">
        <v>4307</v>
      </c>
      <c r="B127" s="832" t="s">
        <v>4365</v>
      </c>
      <c r="C127" s="832" t="s">
        <v>604</v>
      </c>
      <c r="D127" s="832" t="s">
        <v>1943</v>
      </c>
      <c r="E127" s="832" t="s">
        <v>4309</v>
      </c>
      <c r="F127" s="832" t="s">
        <v>4310</v>
      </c>
      <c r="G127" s="832" t="s">
        <v>4311</v>
      </c>
      <c r="H127" s="849">
        <v>4</v>
      </c>
      <c r="I127" s="849">
        <v>148</v>
      </c>
      <c r="J127" s="832">
        <v>0.8</v>
      </c>
      <c r="K127" s="832">
        <v>37</v>
      </c>
      <c r="L127" s="849">
        <v>5</v>
      </c>
      <c r="M127" s="849">
        <v>185</v>
      </c>
      <c r="N127" s="832">
        <v>1</v>
      </c>
      <c r="O127" s="832">
        <v>37</v>
      </c>
      <c r="P127" s="849">
        <v>1</v>
      </c>
      <c r="Q127" s="849">
        <v>37</v>
      </c>
      <c r="R127" s="837">
        <v>0.2</v>
      </c>
      <c r="S127" s="850">
        <v>37</v>
      </c>
    </row>
    <row r="128" spans="1:19" ht="14.4" customHeight="1" x14ac:dyDescent="0.3">
      <c r="A128" s="831" t="s">
        <v>4307</v>
      </c>
      <c r="B128" s="832" t="s">
        <v>4365</v>
      </c>
      <c r="C128" s="832" t="s">
        <v>604</v>
      </c>
      <c r="D128" s="832" t="s">
        <v>1943</v>
      </c>
      <c r="E128" s="832" t="s">
        <v>4309</v>
      </c>
      <c r="F128" s="832" t="s">
        <v>4370</v>
      </c>
      <c r="G128" s="832" t="s">
        <v>4371</v>
      </c>
      <c r="H128" s="849"/>
      <c r="I128" s="849"/>
      <c r="J128" s="832"/>
      <c r="K128" s="832"/>
      <c r="L128" s="849">
        <v>1</v>
      </c>
      <c r="M128" s="849">
        <v>126</v>
      </c>
      <c r="N128" s="832">
        <v>1</v>
      </c>
      <c r="O128" s="832">
        <v>126</v>
      </c>
      <c r="P128" s="849">
        <v>1</v>
      </c>
      <c r="Q128" s="849">
        <v>127</v>
      </c>
      <c r="R128" s="837">
        <v>1.0079365079365079</v>
      </c>
      <c r="S128" s="850">
        <v>127</v>
      </c>
    </row>
    <row r="129" spans="1:19" ht="14.4" customHeight="1" x14ac:dyDescent="0.3">
      <c r="A129" s="831" t="s">
        <v>4307</v>
      </c>
      <c r="B129" s="832" t="s">
        <v>4365</v>
      </c>
      <c r="C129" s="832" t="s">
        <v>604</v>
      </c>
      <c r="D129" s="832" t="s">
        <v>1943</v>
      </c>
      <c r="E129" s="832" t="s">
        <v>4309</v>
      </c>
      <c r="F129" s="832" t="s">
        <v>4370</v>
      </c>
      <c r="G129" s="832" t="s">
        <v>4372</v>
      </c>
      <c r="H129" s="849">
        <v>6</v>
      </c>
      <c r="I129" s="849">
        <v>756</v>
      </c>
      <c r="J129" s="832">
        <v>2</v>
      </c>
      <c r="K129" s="832">
        <v>126</v>
      </c>
      <c r="L129" s="849">
        <v>3</v>
      </c>
      <c r="M129" s="849">
        <v>378</v>
      </c>
      <c r="N129" s="832">
        <v>1</v>
      </c>
      <c r="O129" s="832">
        <v>126</v>
      </c>
      <c r="P129" s="849">
        <v>5</v>
      </c>
      <c r="Q129" s="849">
        <v>635</v>
      </c>
      <c r="R129" s="837">
        <v>1.67989417989418</v>
      </c>
      <c r="S129" s="850">
        <v>127</v>
      </c>
    </row>
    <row r="130" spans="1:19" ht="14.4" customHeight="1" x14ac:dyDescent="0.3">
      <c r="A130" s="831" t="s">
        <v>4307</v>
      </c>
      <c r="B130" s="832" t="s">
        <v>4365</v>
      </c>
      <c r="C130" s="832" t="s">
        <v>604</v>
      </c>
      <c r="D130" s="832" t="s">
        <v>1943</v>
      </c>
      <c r="E130" s="832" t="s">
        <v>4309</v>
      </c>
      <c r="F130" s="832" t="s">
        <v>4336</v>
      </c>
      <c r="G130" s="832" t="s">
        <v>4337</v>
      </c>
      <c r="H130" s="849"/>
      <c r="I130" s="849"/>
      <c r="J130" s="832"/>
      <c r="K130" s="832"/>
      <c r="L130" s="849">
        <v>1</v>
      </c>
      <c r="M130" s="849">
        <v>33.33</v>
      </c>
      <c r="N130" s="832">
        <v>1</v>
      </c>
      <c r="O130" s="832">
        <v>33.33</v>
      </c>
      <c r="P130" s="849">
        <v>1</v>
      </c>
      <c r="Q130" s="849">
        <v>33.33</v>
      </c>
      <c r="R130" s="837">
        <v>1</v>
      </c>
      <c r="S130" s="850">
        <v>33.33</v>
      </c>
    </row>
    <row r="131" spans="1:19" ht="14.4" customHeight="1" x14ac:dyDescent="0.3">
      <c r="A131" s="831" t="s">
        <v>4307</v>
      </c>
      <c r="B131" s="832" t="s">
        <v>4365</v>
      </c>
      <c r="C131" s="832" t="s">
        <v>604</v>
      </c>
      <c r="D131" s="832" t="s">
        <v>1943</v>
      </c>
      <c r="E131" s="832" t="s">
        <v>4309</v>
      </c>
      <c r="F131" s="832" t="s">
        <v>4336</v>
      </c>
      <c r="G131" s="832" t="s">
        <v>4338</v>
      </c>
      <c r="H131" s="849">
        <v>5</v>
      </c>
      <c r="I131" s="849">
        <v>166.66</v>
      </c>
      <c r="J131" s="832">
        <v>1.6665999999999999</v>
      </c>
      <c r="K131" s="832">
        <v>33.332000000000001</v>
      </c>
      <c r="L131" s="849">
        <v>3</v>
      </c>
      <c r="M131" s="849">
        <v>100</v>
      </c>
      <c r="N131" s="832">
        <v>1</v>
      </c>
      <c r="O131" s="832">
        <v>33.333333333333336</v>
      </c>
      <c r="P131" s="849">
        <v>5</v>
      </c>
      <c r="Q131" s="849">
        <v>166.66000000000003</v>
      </c>
      <c r="R131" s="837">
        <v>1.6666000000000003</v>
      </c>
      <c r="S131" s="850">
        <v>33.332000000000008</v>
      </c>
    </row>
    <row r="132" spans="1:19" ht="14.4" customHeight="1" x14ac:dyDescent="0.3">
      <c r="A132" s="831" t="s">
        <v>4307</v>
      </c>
      <c r="B132" s="832" t="s">
        <v>4365</v>
      </c>
      <c r="C132" s="832" t="s">
        <v>604</v>
      </c>
      <c r="D132" s="832" t="s">
        <v>1943</v>
      </c>
      <c r="E132" s="832" t="s">
        <v>4309</v>
      </c>
      <c r="F132" s="832" t="s">
        <v>4341</v>
      </c>
      <c r="G132" s="832" t="s">
        <v>4342</v>
      </c>
      <c r="H132" s="849">
        <v>3</v>
      </c>
      <c r="I132" s="849">
        <v>258</v>
      </c>
      <c r="J132" s="832">
        <v>3</v>
      </c>
      <c r="K132" s="832">
        <v>86</v>
      </c>
      <c r="L132" s="849">
        <v>1</v>
      </c>
      <c r="M132" s="849">
        <v>86</v>
      </c>
      <c r="N132" s="832">
        <v>1</v>
      </c>
      <c r="O132" s="832">
        <v>86</v>
      </c>
      <c r="P132" s="849"/>
      <c r="Q132" s="849"/>
      <c r="R132" s="837"/>
      <c r="S132" s="850"/>
    </row>
    <row r="133" spans="1:19" ht="14.4" customHeight="1" x14ac:dyDescent="0.3">
      <c r="A133" s="831" t="s">
        <v>4307</v>
      </c>
      <c r="B133" s="832" t="s">
        <v>4365</v>
      </c>
      <c r="C133" s="832" t="s">
        <v>604</v>
      </c>
      <c r="D133" s="832" t="s">
        <v>1943</v>
      </c>
      <c r="E133" s="832" t="s">
        <v>4309</v>
      </c>
      <c r="F133" s="832" t="s">
        <v>4341</v>
      </c>
      <c r="G133" s="832" t="s">
        <v>4343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86</v>
      </c>
      <c r="R133" s="837"/>
      <c r="S133" s="850">
        <v>86</v>
      </c>
    </row>
    <row r="134" spans="1:19" ht="14.4" customHeight="1" x14ac:dyDescent="0.3">
      <c r="A134" s="831" t="s">
        <v>4307</v>
      </c>
      <c r="B134" s="832" t="s">
        <v>4365</v>
      </c>
      <c r="C134" s="832" t="s">
        <v>604</v>
      </c>
      <c r="D134" s="832" t="s">
        <v>1943</v>
      </c>
      <c r="E134" s="832" t="s">
        <v>4309</v>
      </c>
      <c r="F134" s="832" t="s">
        <v>4376</v>
      </c>
      <c r="G134" s="832" t="s">
        <v>4377</v>
      </c>
      <c r="H134" s="849">
        <v>2</v>
      </c>
      <c r="I134" s="849">
        <v>888</v>
      </c>
      <c r="J134" s="832"/>
      <c r="K134" s="832">
        <v>444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4307</v>
      </c>
      <c r="B135" s="832" t="s">
        <v>4365</v>
      </c>
      <c r="C135" s="832" t="s">
        <v>604</v>
      </c>
      <c r="D135" s="832" t="s">
        <v>1943</v>
      </c>
      <c r="E135" s="832" t="s">
        <v>4309</v>
      </c>
      <c r="F135" s="832" t="s">
        <v>4378</v>
      </c>
      <c r="G135" s="832" t="s">
        <v>4379</v>
      </c>
      <c r="H135" s="849">
        <v>2</v>
      </c>
      <c r="I135" s="849">
        <v>246</v>
      </c>
      <c r="J135" s="832">
        <v>2</v>
      </c>
      <c r="K135" s="832">
        <v>123</v>
      </c>
      <c r="L135" s="849">
        <v>1</v>
      </c>
      <c r="M135" s="849">
        <v>123</v>
      </c>
      <c r="N135" s="832">
        <v>1</v>
      </c>
      <c r="O135" s="832">
        <v>123</v>
      </c>
      <c r="P135" s="849"/>
      <c r="Q135" s="849"/>
      <c r="R135" s="837"/>
      <c r="S135" s="850"/>
    </row>
    <row r="136" spans="1:19" ht="14.4" customHeight="1" x14ac:dyDescent="0.3">
      <c r="A136" s="831" t="s">
        <v>4307</v>
      </c>
      <c r="B136" s="832" t="s">
        <v>4365</v>
      </c>
      <c r="C136" s="832" t="s">
        <v>604</v>
      </c>
      <c r="D136" s="832" t="s">
        <v>1943</v>
      </c>
      <c r="E136" s="832" t="s">
        <v>4309</v>
      </c>
      <c r="F136" s="832" t="s">
        <v>4378</v>
      </c>
      <c r="G136" s="832" t="s">
        <v>4380</v>
      </c>
      <c r="H136" s="849"/>
      <c r="I136" s="849"/>
      <c r="J136" s="832"/>
      <c r="K136" s="832"/>
      <c r="L136" s="849"/>
      <c r="M136" s="849"/>
      <c r="N136" s="832"/>
      <c r="O136" s="832"/>
      <c r="P136" s="849">
        <v>1</v>
      </c>
      <c r="Q136" s="849">
        <v>124</v>
      </c>
      <c r="R136" s="837"/>
      <c r="S136" s="850">
        <v>124</v>
      </c>
    </row>
    <row r="137" spans="1:19" ht="14.4" customHeight="1" x14ac:dyDescent="0.3">
      <c r="A137" s="831" t="s">
        <v>4307</v>
      </c>
      <c r="B137" s="832" t="s">
        <v>4365</v>
      </c>
      <c r="C137" s="832" t="s">
        <v>604</v>
      </c>
      <c r="D137" s="832" t="s">
        <v>4303</v>
      </c>
      <c r="E137" s="832" t="s">
        <v>4309</v>
      </c>
      <c r="F137" s="832" t="s">
        <v>4366</v>
      </c>
      <c r="G137" s="832" t="s">
        <v>4367</v>
      </c>
      <c r="H137" s="849">
        <v>10</v>
      </c>
      <c r="I137" s="849">
        <v>830</v>
      </c>
      <c r="J137" s="832">
        <v>1.6666666666666667</v>
      </c>
      <c r="K137" s="832">
        <v>83</v>
      </c>
      <c r="L137" s="849">
        <v>6</v>
      </c>
      <c r="M137" s="849">
        <v>498</v>
      </c>
      <c r="N137" s="832">
        <v>1</v>
      </c>
      <c r="O137" s="832">
        <v>83</v>
      </c>
      <c r="P137" s="849"/>
      <c r="Q137" s="849"/>
      <c r="R137" s="837"/>
      <c r="S137" s="850"/>
    </row>
    <row r="138" spans="1:19" ht="14.4" customHeight="1" x14ac:dyDescent="0.3">
      <c r="A138" s="831" t="s">
        <v>4307</v>
      </c>
      <c r="B138" s="832" t="s">
        <v>4365</v>
      </c>
      <c r="C138" s="832" t="s">
        <v>604</v>
      </c>
      <c r="D138" s="832" t="s">
        <v>4303</v>
      </c>
      <c r="E138" s="832" t="s">
        <v>4309</v>
      </c>
      <c r="F138" s="832" t="s">
        <v>4310</v>
      </c>
      <c r="G138" s="832" t="s">
        <v>4311</v>
      </c>
      <c r="H138" s="849"/>
      <c r="I138" s="849"/>
      <c r="J138" s="832"/>
      <c r="K138" s="832"/>
      <c r="L138" s="849">
        <v>2</v>
      </c>
      <c r="M138" s="849">
        <v>74</v>
      </c>
      <c r="N138" s="832">
        <v>1</v>
      </c>
      <c r="O138" s="832">
        <v>37</v>
      </c>
      <c r="P138" s="849"/>
      <c r="Q138" s="849"/>
      <c r="R138" s="837"/>
      <c r="S138" s="850"/>
    </row>
    <row r="139" spans="1:19" ht="14.4" customHeight="1" x14ac:dyDescent="0.3">
      <c r="A139" s="831" t="s">
        <v>4307</v>
      </c>
      <c r="B139" s="832" t="s">
        <v>4365</v>
      </c>
      <c r="C139" s="832" t="s">
        <v>604</v>
      </c>
      <c r="D139" s="832" t="s">
        <v>4303</v>
      </c>
      <c r="E139" s="832" t="s">
        <v>4309</v>
      </c>
      <c r="F139" s="832" t="s">
        <v>4310</v>
      </c>
      <c r="G139" s="832" t="s">
        <v>4312</v>
      </c>
      <c r="H139" s="849">
        <v>1</v>
      </c>
      <c r="I139" s="849">
        <v>37</v>
      </c>
      <c r="J139" s="832"/>
      <c r="K139" s="832">
        <v>37</v>
      </c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4307</v>
      </c>
      <c r="B140" s="832" t="s">
        <v>4365</v>
      </c>
      <c r="C140" s="832" t="s">
        <v>604</v>
      </c>
      <c r="D140" s="832" t="s">
        <v>4303</v>
      </c>
      <c r="E140" s="832" t="s">
        <v>4309</v>
      </c>
      <c r="F140" s="832" t="s">
        <v>4370</v>
      </c>
      <c r="G140" s="832" t="s">
        <v>4372</v>
      </c>
      <c r="H140" s="849">
        <v>12</v>
      </c>
      <c r="I140" s="849">
        <v>1512</v>
      </c>
      <c r="J140" s="832">
        <v>1.3333333333333333</v>
      </c>
      <c r="K140" s="832">
        <v>126</v>
      </c>
      <c r="L140" s="849">
        <v>9</v>
      </c>
      <c r="M140" s="849">
        <v>1134</v>
      </c>
      <c r="N140" s="832">
        <v>1</v>
      </c>
      <c r="O140" s="832">
        <v>126</v>
      </c>
      <c r="P140" s="849"/>
      <c r="Q140" s="849"/>
      <c r="R140" s="837"/>
      <c r="S140" s="850"/>
    </row>
    <row r="141" spans="1:19" ht="14.4" customHeight="1" x14ac:dyDescent="0.3">
      <c r="A141" s="831" t="s">
        <v>4307</v>
      </c>
      <c r="B141" s="832" t="s">
        <v>4365</v>
      </c>
      <c r="C141" s="832" t="s">
        <v>604</v>
      </c>
      <c r="D141" s="832" t="s">
        <v>4303</v>
      </c>
      <c r="E141" s="832" t="s">
        <v>4309</v>
      </c>
      <c r="F141" s="832" t="s">
        <v>4336</v>
      </c>
      <c r="G141" s="832" t="s">
        <v>4338</v>
      </c>
      <c r="H141" s="849">
        <v>11</v>
      </c>
      <c r="I141" s="849">
        <v>366.66</v>
      </c>
      <c r="J141" s="832">
        <v>1.0999909999099993</v>
      </c>
      <c r="K141" s="832">
        <v>33.332727272727276</v>
      </c>
      <c r="L141" s="849">
        <v>10</v>
      </c>
      <c r="M141" s="849">
        <v>333.33</v>
      </c>
      <c r="N141" s="832">
        <v>1</v>
      </c>
      <c r="O141" s="832">
        <v>33.332999999999998</v>
      </c>
      <c r="P141" s="849"/>
      <c r="Q141" s="849"/>
      <c r="R141" s="837"/>
      <c r="S141" s="850"/>
    </row>
    <row r="142" spans="1:19" ht="14.4" customHeight="1" x14ac:dyDescent="0.3">
      <c r="A142" s="831" t="s">
        <v>4307</v>
      </c>
      <c r="B142" s="832" t="s">
        <v>4365</v>
      </c>
      <c r="C142" s="832" t="s">
        <v>604</v>
      </c>
      <c r="D142" s="832" t="s">
        <v>4303</v>
      </c>
      <c r="E142" s="832" t="s">
        <v>4309</v>
      </c>
      <c r="F142" s="832" t="s">
        <v>4385</v>
      </c>
      <c r="G142" s="832" t="s">
        <v>4387</v>
      </c>
      <c r="H142" s="849"/>
      <c r="I142" s="849"/>
      <c r="J142" s="832"/>
      <c r="K142" s="832"/>
      <c r="L142" s="849">
        <v>1</v>
      </c>
      <c r="M142" s="849">
        <v>373</v>
      </c>
      <c r="N142" s="832">
        <v>1</v>
      </c>
      <c r="O142" s="832">
        <v>373</v>
      </c>
      <c r="P142" s="849"/>
      <c r="Q142" s="849"/>
      <c r="R142" s="837"/>
      <c r="S142" s="850"/>
    </row>
    <row r="143" spans="1:19" ht="14.4" customHeight="1" x14ac:dyDescent="0.3">
      <c r="A143" s="831" t="s">
        <v>4307</v>
      </c>
      <c r="B143" s="832" t="s">
        <v>4365</v>
      </c>
      <c r="C143" s="832" t="s">
        <v>604</v>
      </c>
      <c r="D143" s="832" t="s">
        <v>1944</v>
      </c>
      <c r="E143" s="832" t="s">
        <v>4309</v>
      </c>
      <c r="F143" s="832" t="s">
        <v>4366</v>
      </c>
      <c r="G143" s="832" t="s">
        <v>4367</v>
      </c>
      <c r="H143" s="849">
        <v>7</v>
      </c>
      <c r="I143" s="849">
        <v>581</v>
      </c>
      <c r="J143" s="832">
        <v>1.75</v>
      </c>
      <c r="K143" s="832">
        <v>83</v>
      </c>
      <c r="L143" s="849">
        <v>4</v>
      </c>
      <c r="M143" s="849">
        <v>332</v>
      </c>
      <c r="N143" s="832">
        <v>1</v>
      </c>
      <c r="O143" s="832">
        <v>83</v>
      </c>
      <c r="P143" s="849">
        <v>8</v>
      </c>
      <c r="Q143" s="849">
        <v>664</v>
      </c>
      <c r="R143" s="837">
        <v>2</v>
      </c>
      <c r="S143" s="850">
        <v>83</v>
      </c>
    </row>
    <row r="144" spans="1:19" ht="14.4" customHeight="1" x14ac:dyDescent="0.3">
      <c r="A144" s="831" t="s">
        <v>4307</v>
      </c>
      <c r="B144" s="832" t="s">
        <v>4365</v>
      </c>
      <c r="C144" s="832" t="s">
        <v>604</v>
      </c>
      <c r="D144" s="832" t="s">
        <v>1944</v>
      </c>
      <c r="E144" s="832" t="s">
        <v>4309</v>
      </c>
      <c r="F144" s="832" t="s">
        <v>4368</v>
      </c>
      <c r="G144" s="832" t="s">
        <v>4369</v>
      </c>
      <c r="H144" s="849">
        <v>1</v>
      </c>
      <c r="I144" s="849">
        <v>106</v>
      </c>
      <c r="J144" s="832">
        <v>1</v>
      </c>
      <c r="K144" s="832">
        <v>106</v>
      </c>
      <c r="L144" s="849">
        <v>1</v>
      </c>
      <c r="M144" s="849">
        <v>106</v>
      </c>
      <c r="N144" s="832">
        <v>1</v>
      </c>
      <c r="O144" s="832">
        <v>106</v>
      </c>
      <c r="P144" s="849"/>
      <c r="Q144" s="849"/>
      <c r="R144" s="837"/>
      <c r="S144" s="850"/>
    </row>
    <row r="145" spans="1:19" ht="14.4" customHeight="1" x14ac:dyDescent="0.3">
      <c r="A145" s="831" t="s">
        <v>4307</v>
      </c>
      <c r="B145" s="832" t="s">
        <v>4365</v>
      </c>
      <c r="C145" s="832" t="s">
        <v>604</v>
      </c>
      <c r="D145" s="832" t="s">
        <v>1944</v>
      </c>
      <c r="E145" s="832" t="s">
        <v>4309</v>
      </c>
      <c r="F145" s="832" t="s">
        <v>4310</v>
      </c>
      <c r="G145" s="832" t="s">
        <v>4311</v>
      </c>
      <c r="H145" s="849">
        <v>2</v>
      </c>
      <c r="I145" s="849">
        <v>74</v>
      </c>
      <c r="J145" s="832"/>
      <c r="K145" s="832">
        <v>37</v>
      </c>
      <c r="L145" s="849"/>
      <c r="M145" s="849"/>
      <c r="N145" s="832"/>
      <c r="O145" s="832"/>
      <c r="P145" s="849"/>
      <c r="Q145" s="849"/>
      <c r="R145" s="837"/>
      <c r="S145" s="850"/>
    </row>
    <row r="146" spans="1:19" ht="14.4" customHeight="1" x14ac:dyDescent="0.3">
      <c r="A146" s="831" t="s">
        <v>4307</v>
      </c>
      <c r="B146" s="832" t="s">
        <v>4365</v>
      </c>
      <c r="C146" s="832" t="s">
        <v>604</v>
      </c>
      <c r="D146" s="832" t="s">
        <v>1944</v>
      </c>
      <c r="E146" s="832" t="s">
        <v>4309</v>
      </c>
      <c r="F146" s="832" t="s">
        <v>4370</v>
      </c>
      <c r="G146" s="832" t="s">
        <v>4372</v>
      </c>
      <c r="H146" s="849">
        <v>10</v>
      </c>
      <c r="I146" s="849">
        <v>1260</v>
      </c>
      <c r="J146" s="832">
        <v>1.25</v>
      </c>
      <c r="K146" s="832">
        <v>126</v>
      </c>
      <c r="L146" s="849">
        <v>8</v>
      </c>
      <c r="M146" s="849">
        <v>1008</v>
      </c>
      <c r="N146" s="832">
        <v>1</v>
      </c>
      <c r="O146" s="832">
        <v>126</v>
      </c>
      <c r="P146" s="849">
        <v>9</v>
      </c>
      <c r="Q146" s="849">
        <v>1143</v>
      </c>
      <c r="R146" s="837">
        <v>1.1339285714285714</v>
      </c>
      <c r="S146" s="850">
        <v>127</v>
      </c>
    </row>
    <row r="147" spans="1:19" ht="14.4" customHeight="1" x14ac:dyDescent="0.3">
      <c r="A147" s="831" t="s">
        <v>4307</v>
      </c>
      <c r="B147" s="832" t="s">
        <v>4365</v>
      </c>
      <c r="C147" s="832" t="s">
        <v>604</v>
      </c>
      <c r="D147" s="832" t="s">
        <v>1944</v>
      </c>
      <c r="E147" s="832" t="s">
        <v>4309</v>
      </c>
      <c r="F147" s="832" t="s">
        <v>4336</v>
      </c>
      <c r="G147" s="832" t="s">
        <v>4338</v>
      </c>
      <c r="H147" s="849">
        <v>7</v>
      </c>
      <c r="I147" s="849">
        <v>233.33999999999997</v>
      </c>
      <c r="J147" s="832">
        <v>0.87501406232422096</v>
      </c>
      <c r="K147" s="832">
        <v>33.334285714285713</v>
      </c>
      <c r="L147" s="849">
        <v>8</v>
      </c>
      <c r="M147" s="849">
        <v>266.66999999999996</v>
      </c>
      <c r="N147" s="832">
        <v>1</v>
      </c>
      <c r="O147" s="832">
        <v>33.333749999999995</v>
      </c>
      <c r="P147" s="849">
        <v>9</v>
      </c>
      <c r="Q147" s="849">
        <v>300</v>
      </c>
      <c r="R147" s="837">
        <v>1.1249859376757791</v>
      </c>
      <c r="S147" s="850">
        <v>33.333333333333336</v>
      </c>
    </row>
    <row r="148" spans="1:19" ht="14.4" customHeight="1" x14ac:dyDescent="0.3">
      <c r="A148" s="831" t="s">
        <v>4307</v>
      </c>
      <c r="B148" s="832" t="s">
        <v>4365</v>
      </c>
      <c r="C148" s="832" t="s">
        <v>604</v>
      </c>
      <c r="D148" s="832" t="s">
        <v>1944</v>
      </c>
      <c r="E148" s="832" t="s">
        <v>4309</v>
      </c>
      <c r="F148" s="832" t="s">
        <v>4339</v>
      </c>
      <c r="G148" s="832" t="s">
        <v>4340</v>
      </c>
      <c r="H148" s="849"/>
      <c r="I148" s="849"/>
      <c r="J148" s="832"/>
      <c r="K148" s="832"/>
      <c r="L148" s="849"/>
      <c r="M148" s="849"/>
      <c r="N148" s="832"/>
      <c r="O148" s="832"/>
      <c r="P148" s="849">
        <v>2</v>
      </c>
      <c r="Q148" s="849">
        <v>74</v>
      </c>
      <c r="R148" s="837"/>
      <c r="S148" s="850">
        <v>37</v>
      </c>
    </row>
    <row r="149" spans="1:19" ht="14.4" customHeight="1" x14ac:dyDescent="0.3">
      <c r="A149" s="831" t="s">
        <v>4307</v>
      </c>
      <c r="B149" s="832" t="s">
        <v>4365</v>
      </c>
      <c r="C149" s="832" t="s">
        <v>604</v>
      </c>
      <c r="D149" s="832" t="s">
        <v>1944</v>
      </c>
      <c r="E149" s="832" t="s">
        <v>4309</v>
      </c>
      <c r="F149" s="832" t="s">
        <v>4353</v>
      </c>
      <c r="G149" s="832" t="s">
        <v>4355</v>
      </c>
      <c r="H149" s="849">
        <v>1</v>
      </c>
      <c r="I149" s="849">
        <v>222</v>
      </c>
      <c r="J149" s="832">
        <v>0.99551569506726456</v>
      </c>
      <c r="K149" s="832">
        <v>222</v>
      </c>
      <c r="L149" s="849">
        <v>1</v>
      </c>
      <c r="M149" s="849">
        <v>223</v>
      </c>
      <c r="N149" s="832">
        <v>1</v>
      </c>
      <c r="O149" s="832">
        <v>223</v>
      </c>
      <c r="P149" s="849"/>
      <c r="Q149" s="849"/>
      <c r="R149" s="837"/>
      <c r="S149" s="850"/>
    </row>
    <row r="150" spans="1:19" ht="14.4" customHeight="1" x14ac:dyDescent="0.3">
      <c r="A150" s="831" t="s">
        <v>4307</v>
      </c>
      <c r="B150" s="832" t="s">
        <v>4365</v>
      </c>
      <c r="C150" s="832" t="s">
        <v>604</v>
      </c>
      <c r="D150" s="832" t="s">
        <v>1944</v>
      </c>
      <c r="E150" s="832" t="s">
        <v>4309</v>
      </c>
      <c r="F150" s="832" t="s">
        <v>4378</v>
      </c>
      <c r="G150" s="832" t="s">
        <v>4379</v>
      </c>
      <c r="H150" s="849">
        <v>1</v>
      </c>
      <c r="I150" s="849">
        <v>123</v>
      </c>
      <c r="J150" s="832"/>
      <c r="K150" s="832">
        <v>123</v>
      </c>
      <c r="L150" s="849"/>
      <c r="M150" s="849"/>
      <c r="N150" s="832"/>
      <c r="O150" s="832"/>
      <c r="P150" s="849"/>
      <c r="Q150" s="849"/>
      <c r="R150" s="837"/>
      <c r="S150" s="850"/>
    </row>
    <row r="151" spans="1:19" ht="14.4" customHeight="1" x14ac:dyDescent="0.3">
      <c r="A151" s="831" t="s">
        <v>4307</v>
      </c>
      <c r="B151" s="832" t="s">
        <v>4365</v>
      </c>
      <c r="C151" s="832" t="s">
        <v>604</v>
      </c>
      <c r="D151" s="832" t="s">
        <v>1945</v>
      </c>
      <c r="E151" s="832" t="s">
        <v>4309</v>
      </c>
      <c r="F151" s="832" t="s">
        <v>4310</v>
      </c>
      <c r="G151" s="832" t="s">
        <v>4311</v>
      </c>
      <c r="H151" s="849">
        <v>1</v>
      </c>
      <c r="I151" s="849">
        <v>37</v>
      </c>
      <c r="J151" s="832">
        <v>1</v>
      </c>
      <c r="K151" s="832">
        <v>37</v>
      </c>
      <c r="L151" s="849">
        <v>1</v>
      </c>
      <c r="M151" s="849">
        <v>37</v>
      </c>
      <c r="N151" s="832">
        <v>1</v>
      </c>
      <c r="O151" s="832">
        <v>37</v>
      </c>
      <c r="P151" s="849"/>
      <c r="Q151" s="849"/>
      <c r="R151" s="837"/>
      <c r="S151" s="850"/>
    </row>
    <row r="152" spans="1:19" ht="14.4" customHeight="1" x14ac:dyDescent="0.3">
      <c r="A152" s="831" t="s">
        <v>4307</v>
      </c>
      <c r="B152" s="832" t="s">
        <v>4365</v>
      </c>
      <c r="C152" s="832" t="s">
        <v>604</v>
      </c>
      <c r="D152" s="832" t="s">
        <v>1945</v>
      </c>
      <c r="E152" s="832" t="s">
        <v>4309</v>
      </c>
      <c r="F152" s="832" t="s">
        <v>4370</v>
      </c>
      <c r="G152" s="832" t="s">
        <v>4372</v>
      </c>
      <c r="H152" s="849">
        <v>1</v>
      </c>
      <c r="I152" s="849">
        <v>126</v>
      </c>
      <c r="J152" s="832"/>
      <c r="K152" s="832">
        <v>126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" customHeight="1" x14ac:dyDescent="0.3">
      <c r="A153" s="831" t="s">
        <v>4307</v>
      </c>
      <c r="B153" s="832" t="s">
        <v>4365</v>
      </c>
      <c r="C153" s="832" t="s">
        <v>604</v>
      </c>
      <c r="D153" s="832" t="s">
        <v>1945</v>
      </c>
      <c r="E153" s="832" t="s">
        <v>4309</v>
      </c>
      <c r="F153" s="832" t="s">
        <v>4336</v>
      </c>
      <c r="G153" s="832" t="s">
        <v>4338</v>
      </c>
      <c r="H153" s="849">
        <v>1</v>
      </c>
      <c r="I153" s="849">
        <v>33.33</v>
      </c>
      <c r="J153" s="832"/>
      <c r="K153" s="832">
        <v>33.33</v>
      </c>
      <c r="L153" s="849"/>
      <c r="M153" s="849"/>
      <c r="N153" s="832"/>
      <c r="O153" s="832"/>
      <c r="P153" s="849"/>
      <c r="Q153" s="849"/>
      <c r="R153" s="837"/>
      <c r="S153" s="850"/>
    </row>
    <row r="154" spans="1:19" ht="14.4" customHeight="1" x14ac:dyDescent="0.3">
      <c r="A154" s="831" t="s">
        <v>4307</v>
      </c>
      <c r="B154" s="832" t="s">
        <v>4365</v>
      </c>
      <c r="C154" s="832" t="s">
        <v>604</v>
      </c>
      <c r="D154" s="832" t="s">
        <v>1945</v>
      </c>
      <c r="E154" s="832" t="s">
        <v>4309</v>
      </c>
      <c r="F154" s="832" t="s">
        <v>4388</v>
      </c>
      <c r="G154" s="832" t="s">
        <v>4389</v>
      </c>
      <c r="H154" s="849">
        <v>1</v>
      </c>
      <c r="I154" s="849">
        <v>251</v>
      </c>
      <c r="J154" s="832"/>
      <c r="K154" s="832">
        <v>251</v>
      </c>
      <c r="L154" s="849"/>
      <c r="M154" s="849"/>
      <c r="N154" s="832"/>
      <c r="O154" s="832"/>
      <c r="P154" s="849"/>
      <c r="Q154" s="849"/>
      <c r="R154" s="837"/>
      <c r="S154" s="850"/>
    </row>
    <row r="155" spans="1:19" ht="14.4" customHeight="1" x14ac:dyDescent="0.3">
      <c r="A155" s="831" t="s">
        <v>4307</v>
      </c>
      <c r="B155" s="832" t="s">
        <v>4365</v>
      </c>
      <c r="C155" s="832" t="s">
        <v>604</v>
      </c>
      <c r="D155" s="832" t="s">
        <v>4304</v>
      </c>
      <c r="E155" s="832" t="s">
        <v>4309</v>
      </c>
      <c r="F155" s="832" t="s">
        <v>4310</v>
      </c>
      <c r="G155" s="832" t="s">
        <v>4311</v>
      </c>
      <c r="H155" s="849"/>
      <c r="I155" s="849"/>
      <c r="J155" s="832"/>
      <c r="K155" s="832"/>
      <c r="L155" s="849">
        <v>1</v>
      </c>
      <c r="M155" s="849">
        <v>37</v>
      </c>
      <c r="N155" s="832">
        <v>1</v>
      </c>
      <c r="O155" s="832">
        <v>37</v>
      </c>
      <c r="P155" s="849"/>
      <c r="Q155" s="849"/>
      <c r="R155" s="837"/>
      <c r="S155" s="850"/>
    </row>
    <row r="156" spans="1:19" ht="14.4" customHeight="1" x14ac:dyDescent="0.3">
      <c r="A156" s="831" t="s">
        <v>4307</v>
      </c>
      <c r="B156" s="832" t="s">
        <v>4365</v>
      </c>
      <c r="C156" s="832" t="s">
        <v>604</v>
      </c>
      <c r="D156" s="832" t="s">
        <v>1946</v>
      </c>
      <c r="E156" s="832" t="s">
        <v>4309</v>
      </c>
      <c r="F156" s="832" t="s">
        <v>4373</v>
      </c>
      <c r="G156" s="832" t="s">
        <v>4374</v>
      </c>
      <c r="H156" s="849"/>
      <c r="I156" s="849"/>
      <c r="J156" s="832"/>
      <c r="K156" s="832"/>
      <c r="L156" s="849">
        <v>1</v>
      </c>
      <c r="M156" s="849">
        <v>428</v>
      </c>
      <c r="N156" s="832">
        <v>1</v>
      </c>
      <c r="O156" s="832">
        <v>428</v>
      </c>
      <c r="P156" s="849"/>
      <c r="Q156" s="849"/>
      <c r="R156" s="837"/>
      <c r="S156" s="850"/>
    </row>
    <row r="157" spans="1:19" ht="14.4" customHeight="1" x14ac:dyDescent="0.3">
      <c r="A157" s="831" t="s">
        <v>4307</v>
      </c>
      <c r="B157" s="832" t="s">
        <v>4365</v>
      </c>
      <c r="C157" s="832" t="s">
        <v>604</v>
      </c>
      <c r="D157" s="832" t="s">
        <v>1946</v>
      </c>
      <c r="E157" s="832" t="s">
        <v>4309</v>
      </c>
      <c r="F157" s="832" t="s">
        <v>4373</v>
      </c>
      <c r="G157" s="832" t="s">
        <v>4375</v>
      </c>
      <c r="H157" s="849"/>
      <c r="I157" s="849"/>
      <c r="J157" s="832"/>
      <c r="K157" s="832"/>
      <c r="L157" s="849"/>
      <c r="M157" s="849"/>
      <c r="N157" s="832"/>
      <c r="O157" s="832"/>
      <c r="P157" s="849">
        <v>1</v>
      </c>
      <c r="Q157" s="849">
        <v>428</v>
      </c>
      <c r="R157" s="837"/>
      <c r="S157" s="850">
        <v>428</v>
      </c>
    </row>
    <row r="158" spans="1:19" ht="14.4" customHeight="1" x14ac:dyDescent="0.3">
      <c r="A158" s="831" t="s">
        <v>4307</v>
      </c>
      <c r="B158" s="832" t="s">
        <v>4365</v>
      </c>
      <c r="C158" s="832" t="s">
        <v>604</v>
      </c>
      <c r="D158" s="832" t="s">
        <v>1946</v>
      </c>
      <c r="E158" s="832" t="s">
        <v>4309</v>
      </c>
      <c r="F158" s="832" t="s">
        <v>4341</v>
      </c>
      <c r="G158" s="832" t="s">
        <v>4343</v>
      </c>
      <c r="H158" s="849"/>
      <c r="I158" s="849"/>
      <c r="J158" s="832"/>
      <c r="K158" s="832"/>
      <c r="L158" s="849"/>
      <c r="M158" s="849"/>
      <c r="N158" s="832"/>
      <c r="O158" s="832"/>
      <c r="P158" s="849">
        <v>1</v>
      </c>
      <c r="Q158" s="849">
        <v>86</v>
      </c>
      <c r="R158" s="837"/>
      <c r="S158" s="850">
        <v>86</v>
      </c>
    </row>
    <row r="159" spans="1:19" ht="14.4" customHeight="1" x14ac:dyDescent="0.3">
      <c r="A159" s="831" t="s">
        <v>4307</v>
      </c>
      <c r="B159" s="832" t="s">
        <v>4365</v>
      </c>
      <c r="C159" s="832" t="s">
        <v>604</v>
      </c>
      <c r="D159" s="832" t="s">
        <v>1948</v>
      </c>
      <c r="E159" s="832" t="s">
        <v>4309</v>
      </c>
      <c r="F159" s="832" t="s">
        <v>4366</v>
      </c>
      <c r="G159" s="832" t="s">
        <v>4367</v>
      </c>
      <c r="H159" s="849">
        <v>1</v>
      </c>
      <c r="I159" s="849">
        <v>83</v>
      </c>
      <c r="J159" s="832"/>
      <c r="K159" s="832">
        <v>83</v>
      </c>
      <c r="L159" s="849"/>
      <c r="M159" s="849"/>
      <c r="N159" s="832"/>
      <c r="O159" s="832"/>
      <c r="P159" s="849">
        <v>1</v>
      </c>
      <c r="Q159" s="849">
        <v>83</v>
      </c>
      <c r="R159" s="837"/>
      <c r="S159" s="850">
        <v>83</v>
      </c>
    </row>
    <row r="160" spans="1:19" ht="14.4" customHeight="1" x14ac:dyDescent="0.3">
      <c r="A160" s="831" t="s">
        <v>4307</v>
      </c>
      <c r="B160" s="832" t="s">
        <v>4365</v>
      </c>
      <c r="C160" s="832" t="s">
        <v>604</v>
      </c>
      <c r="D160" s="832" t="s">
        <v>1948</v>
      </c>
      <c r="E160" s="832" t="s">
        <v>4309</v>
      </c>
      <c r="F160" s="832" t="s">
        <v>4370</v>
      </c>
      <c r="G160" s="832" t="s">
        <v>4372</v>
      </c>
      <c r="H160" s="849">
        <v>1</v>
      </c>
      <c r="I160" s="849">
        <v>126</v>
      </c>
      <c r="J160" s="832"/>
      <c r="K160" s="832">
        <v>126</v>
      </c>
      <c r="L160" s="849"/>
      <c r="M160" s="849"/>
      <c r="N160" s="832"/>
      <c r="O160" s="832"/>
      <c r="P160" s="849">
        <v>1</v>
      </c>
      <c r="Q160" s="849">
        <v>127</v>
      </c>
      <c r="R160" s="837"/>
      <c r="S160" s="850">
        <v>127</v>
      </c>
    </row>
    <row r="161" spans="1:19" ht="14.4" customHeight="1" x14ac:dyDescent="0.3">
      <c r="A161" s="831" t="s">
        <v>4307</v>
      </c>
      <c r="B161" s="832" t="s">
        <v>4365</v>
      </c>
      <c r="C161" s="832" t="s">
        <v>604</v>
      </c>
      <c r="D161" s="832" t="s">
        <v>1948</v>
      </c>
      <c r="E161" s="832" t="s">
        <v>4309</v>
      </c>
      <c r="F161" s="832" t="s">
        <v>4336</v>
      </c>
      <c r="G161" s="832" t="s">
        <v>4338</v>
      </c>
      <c r="H161" s="849">
        <v>1</v>
      </c>
      <c r="I161" s="849">
        <v>33.33</v>
      </c>
      <c r="J161" s="832"/>
      <c r="K161" s="832">
        <v>33.33</v>
      </c>
      <c r="L161" s="849"/>
      <c r="M161" s="849"/>
      <c r="N161" s="832"/>
      <c r="O161" s="832"/>
      <c r="P161" s="849">
        <v>1</v>
      </c>
      <c r="Q161" s="849">
        <v>33.33</v>
      </c>
      <c r="R161" s="837"/>
      <c r="S161" s="850">
        <v>33.33</v>
      </c>
    </row>
    <row r="162" spans="1:19" ht="14.4" customHeight="1" x14ac:dyDescent="0.3">
      <c r="A162" s="831" t="s">
        <v>4307</v>
      </c>
      <c r="B162" s="832" t="s">
        <v>4365</v>
      </c>
      <c r="C162" s="832" t="s">
        <v>604</v>
      </c>
      <c r="D162" s="832" t="s">
        <v>1949</v>
      </c>
      <c r="E162" s="832" t="s">
        <v>4309</v>
      </c>
      <c r="F162" s="832" t="s">
        <v>4366</v>
      </c>
      <c r="G162" s="832" t="s">
        <v>4367</v>
      </c>
      <c r="H162" s="849"/>
      <c r="I162" s="849"/>
      <c r="J162" s="832"/>
      <c r="K162" s="832"/>
      <c r="L162" s="849">
        <v>1</v>
      </c>
      <c r="M162" s="849">
        <v>83</v>
      </c>
      <c r="N162" s="832">
        <v>1</v>
      </c>
      <c r="O162" s="832">
        <v>83</v>
      </c>
      <c r="P162" s="849"/>
      <c r="Q162" s="849"/>
      <c r="R162" s="837"/>
      <c r="S162" s="850"/>
    </row>
    <row r="163" spans="1:19" ht="14.4" customHeight="1" x14ac:dyDescent="0.3">
      <c r="A163" s="831" t="s">
        <v>4307</v>
      </c>
      <c r="B163" s="832" t="s">
        <v>4365</v>
      </c>
      <c r="C163" s="832" t="s">
        <v>604</v>
      </c>
      <c r="D163" s="832" t="s">
        <v>1949</v>
      </c>
      <c r="E163" s="832" t="s">
        <v>4309</v>
      </c>
      <c r="F163" s="832" t="s">
        <v>4368</v>
      </c>
      <c r="G163" s="832" t="s">
        <v>4369</v>
      </c>
      <c r="H163" s="849"/>
      <c r="I163" s="849"/>
      <c r="J163" s="832"/>
      <c r="K163" s="832"/>
      <c r="L163" s="849"/>
      <c r="M163" s="849"/>
      <c r="N163" s="832"/>
      <c r="O163" s="832"/>
      <c r="P163" s="849">
        <v>1</v>
      </c>
      <c r="Q163" s="849">
        <v>106</v>
      </c>
      <c r="R163" s="837"/>
      <c r="S163" s="850">
        <v>106</v>
      </c>
    </row>
    <row r="164" spans="1:19" ht="14.4" customHeight="1" x14ac:dyDescent="0.3">
      <c r="A164" s="831" t="s">
        <v>4307</v>
      </c>
      <c r="B164" s="832" t="s">
        <v>4365</v>
      </c>
      <c r="C164" s="832" t="s">
        <v>604</v>
      </c>
      <c r="D164" s="832" t="s">
        <v>1949</v>
      </c>
      <c r="E164" s="832" t="s">
        <v>4309</v>
      </c>
      <c r="F164" s="832" t="s">
        <v>4310</v>
      </c>
      <c r="G164" s="832" t="s">
        <v>4311</v>
      </c>
      <c r="H164" s="849"/>
      <c r="I164" s="849"/>
      <c r="J164" s="832"/>
      <c r="K164" s="832"/>
      <c r="L164" s="849"/>
      <c r="M164" s="849"/>
      <c r="N164" s="832"/>
      <c r="O164" s="832"/>
      <c r="P164" s="849">
        <v>1</v>
      </c>
      <c r="Q164" s="849">
        <v>37</v>
      </c>
      <c r="R164" s="837"/>
      <c r="S164" s="850">
        <v>37</v>
      </c>
    </row>
    <row r="165" spans="1:19" ht="14.4" customHeight="1" x14ac:dyDescent="0.3">
      <c r="A165" s="831" t="s">
        <v>4307</v>
      </c>
      <c r="B165" s="832" t="s">
        <v>4365</v>
      </c>
      <c r="C165" s="832" t="s">
        <v>604</v>
      </c>
      <c r="D165" s="832" t="s">
        <v>1949</v>
      </c>
      <c r="E165" s="832" t="s">
        <v>4309</v>
      </c>
      <c r="F165" s="832" t="s">
        <v>4370</v>
      </c>
      <c r="G165" s="832" t="s">
        <v>4372</v>
      </c>
      <c r="H165" s="849">
        <v>1</v>
      </c>
      <c r="I165" s="849">
        <v>126</v>
      </c>
      <c r="J165" s="832">
        <v>1</v>
      </c>
      <c r="K165" s="832">
        <v>126</v>
      </c>
      <c r="L165" s="849">
        <v>1</v>
      </c>
      <c r="M165" s="849">
        <v>126</v>
      </c>
      <c r="N165" s="832">
        <v>1</v>
      </c>
      <c r="O165" s="832">
        <v>126</v>
      </c>
      <c r="P165" s="849">
        <v>4</v>
      </c>
      <c r="Q165" s="849">
        <v>508</v>
      </c>
      <c r="R165" s="837">
        <v>4.0317460317460316</v>
      </c>
      <c r="S165" s="850">
        <v>127</v>
      </c>
    </row>
    <row r="166" spans="1:19" ht="14.4" customHeight="1" x14ac:dyDescent="0.3">
      <c r="A166" s="831" t="s">
        <v>4307</v>
      </c>
      <c r="B166" s="832" t="s">
        <v>4365</v>
      </c>
      <c r="C166" s="832" t="s">
        <v>604</v>
      </c>
      <c r="D166" s="832" t="s">
        <v>1949</v>
      </c>
      <c r="E166" s="832" t="s">
        <v>4309</v>
      </c>
      <c r="F166" s="832" t="s">
        <v>4336</v>
      </c>
      <c r="G166" s="832" t="s">
        <v>4338</v>
      </c>
      <c r="H166" s="849">
        <v>3</v>
      </c>
      <c r="I166" s="849">
        <v>99.99</v>
      </c>
      <c r="J166" s="832">
        <v>3</v>
      </c>
      <c r="K166" s="832">
        <v>33.33</v>
      </c>
      <c r="L166" s="849">
        <v>1</v>
      </c>
      <c r="M166" s="849">
        <v>33.33</v>
      </c>
      <c r="N166" s="832">
        <v>1</v>
      </c>
      <c r="O166" s="832">
        <v>33.33</v>
      </c>
      <c r="P166" s="849">
        <v>7</v>
      </c>
      <c r="Q166" s="849">
        <v>233.33</v>
      </c>
      <c r="R166" s="837">
        <v>7.0006000600060014</v>
      </c>
      <c r="S166" s="850">
        <v>33.332857142857144</v>
      </c>
    </row>
    <row r="167" spans="1:19" ht="14.4" customHeight="1" x14ac:dyDescent="0.3">
      <c r="A167" s="831" t="s">
        <v>4307</v>
      </c>
      <c r="B167" s="832" t="s">
        <v>4365</v>
      </c>
      <c r="C167" s="832" t="s">
        <v>604</v>
      </c>
      <c r="D167" s="832" t="s">
        <v>1949</v>
      </c>
      <c r="E167" s="832" t="s">
        <v>4309</v>
      </c>
      <c r="F167" s="832" t="s">
        <v>4381</v>
      </c>
      <c r="G167" s="832" t="s">
        <v>4382</v>
      </c>
      <c r="H167" s="849">
        <v>1</v>
      </c>
      <c r="I167" s="849">
        <v>91</v>
      </c>
      <c r="J167" s="832"/>
      <c r="K167" s="832">
        <v>91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" customHeight="1" x14ac:dyDescent="0.3">
      <c r="A168" s="831" t="s">
        <v>4307</v>
      </c>
      <c r="B168" s="832" t="s">
        <v>4365</v>
      </c>
      <c r="C168" s="832" t="s">
        <v>604</v>
      </c>
      <c r="D168" s="832" t="s">
        <v>1949</v>
      </c>
      <c r="E168" s="832" t="s">
        <v>4309</v>
      </c>
      <c r="F168" s="832" t="s">
        <v>4383</v>
      </c>
      <c r="G168" s="832" t="s">
        <v>4384</v>
      </c>
      <c r="H168" s="849"/>
      <c r="I168" s="849"/>
      <c r="J168" s="832"/>
      <c r="K168" s="832"/>
      <c r="L168" s="849"/>
      <c r="M168" s="849"/>
      <c r="N168" s="832"/>
      <c r="O168" s="832"/>
      <c r="P168" s="849">
        <v>1</v>
      </c>
      <c r="Q168" s="849">
        <v>375</v>
      </c>
      <c r="R168" s="837"/>
      <c r="S168" s="850">
        <v>375</v>
      </c>
    </row>
    <row r="169" spans="1:19" ht="14.4" customHeight="1" x14ac:dyDescent="0.3">
      <c r="A169" s="831" t="s">
        <v>4307</v>
      </c>
      <c r="B169" s="832" t="s">
        <v>4365</v>
      </c>
      <c r="C169" s="832" t="s">
        <v>604</v>
      </c>
      <c r="D169" s="832" t="s">
        <v>1949</v>
      </c>
      <c r="E169" s="832" t="s">
        <v>4309</v>
      </c>
      <c r="F169" s="832" t="s">
        <v>4385</v>
      </c>
      <c r="G169" s="832" t="s">
        <v>4386</v>
      </c>
      <c r="H169" s="849">
        <v>3</v>
      </c>
      <c r="I169" s="849">
        <v>1116</v>
      </c>
      <c r="J169" s="832"/>
      <c r="K169" s="832">
        <v>372</v>
      </c>
      <c r="L169" s="849"/>
      <c r="M169" s="849"/>
      <c r="N169" s="832"/>
      <c r="O169" s="832"/>
      <c r="P169" s="849">
        <v>3</v>
      </c>
      <c r="Q169" s="849">
        <v>1122</v>
      </c>
      <c r="R169" s="837"/>
      <c r="S169" s="850">
        <v>374</v>
      </c>
    </row>
    <row r="170" spans="1:19" ht="14.4" customHeight="1" x14ac:dyDescent="0.3">
      <c r="A170" s="831" t="s">
        <v>4307</v>
      </c>
      <c r="B170" s="832" t="s">
        <v>4365</v>
      </c>
      <c r="C170" s="832" t="s">
        <v>604</v>
      </c>
      <c r="D170" s="832" t="s">
        <v>1949</v>
      </c>
      <c r="E170" s="832" t="s">
        <v>4309</v>
      </c>
      <c r="F170" s="832" t="s">
        <v>4388</v>
      </c>
      <c r="G170" s="832" t="s">
        <v>4389</v>
      </c>
      <c r="H170" s="849">
        <v>1</v>
      </c>
      <c r="I170" s="849">
        <v>251</v>
      </c>
      <c r="J170" s="832"/>
      <c r="K170" s="832">
        <v>251</v>
      </c>
      <c r="L170" s="849"/>
      <c r="M170" s="849"/>
      <c r="N170" s="832"/>
      <c r="O170" s="832"/>
      <c r="P170" s="849">
        <v>1</v>
      </c>
      <c r="Q170" s="849">
        <v>252</v>
      </c>
      <c r="R170" s="837"/>
      <c r="S170" s="850">
        <v>252</v>
      </c>
    </row>
    <row r="171" spans="1:19" ht="14.4" customHeight="1" x14ac:dyDescent="0.3">
      <c r="A171" s="831" t="s">
        <v>4307</v>
      </c>
      <c r="B171" s="832" t="s">
        <v>4365</v>
      </c>
      <c r="C171" s="832" t="s">
        <v>604</v>
      </c>
      <c r="D171" s="832" t="s">
        <v>1950</v>
      </c>
      <c r="E171" s="832" t="s">
        <v>4309</v>
      </c>
      <c r="F171" s="832" t="s">
        <v>4366</v>
      </c>
      <c r="G171" s="832" t="s">
        <v>4367</v>
      </c>
      <c r="H171" s="849">
        <v>2</v>
      </c>
      <c r="I171" s="849">
        <v>166</v>
      </c>
      <c r="J171" s="832">
        <v>2</v>
      </c>
      <c r="K171" s="832">
        <v>83</v>
      </c>
      <c r="L171" s="849">
        <v>1</v>
      </c>
      <c r="M171" s="849">
        <v>83</v>
      </c>
      <c r="N171" s="832">
        <v>1</v>
      </c>
      <c r="O171" s="832">
        <v>83</v>
      </c>
      <c r="P171" s="849">
        <v>2</v>
      </c>
      <c r="Q171" s="849">
        <v>166</v>
      </c>
      <c r="R171" s="837">
        <v>2</v>
      </c>
      <c r="S171" s="850">
        <v>83</v>
      </c>
    </row>
    <row r="172" spans="1:19" ht="14.4" customHeight="1" x14ac:dyDescent="0.3">
      <c r="A172" s="831" t="s">
        <v>4307</v>
      </c>
      <c r="B172" s="832" t="s">
        <v>4365</v>
      </c>
      <c r="C172" s="832" t="s">
        <v>604</v>
      </c>
      <c r="D172" s="832" t="s">
        <v>1950</v>
      </c>
      <c r="E172" s="832" t="s">
        <v>4309</v>
      </c>
      <c r="F172" s="832" t="s">
        <v>4370</v>
      </c>
      <c r="G172" s="832" t="s">
        <v>4371</v>
      </c>
      <c r="H172" s="849"/>
      <c r="I172" s="849"/>
      <c r="J172" s="832"/>
      <c r="K172" s="832"/>
      <c r="L172" s="849">
        <v>1</v>
      </c>
      <c r="M172" s="849">
        <v>126</v>
      </c>
      <c r="N172" s="832">
        <v>1</v>
      </c>
      <c r="O172" s="832">
        <v>126</v>
      </c>
      <c r="P172" s="849"/>
      <c r="Q172" s="849"/>
      <c r="R172" s="837"/>
      <c r="S172" s="850"/>
    </row>
    <row r="173" spans="1:19" ht="14.4" customHeight="1" x14ac:dyDescent="0.3">
      <c r="A173" s="831" t="s">
        <v>4307</v>
      </c>
      <c r="B173" s="832" t="s">
        <v>4365</v>
      </c>
      <c r="C173" s="832" t="s">
        <v>604</v>
      </c>
      <c r="D173" s="832" t="s">
        <v>1950</v>
      </c>
      <c r="E173" s="832" t="s">
        <v>4309</v>
      </c>
      <c r="F173" s="832" t="s">
        <v>4370</v>
      </c>
      <c r="G173" s="832" t="s">
        <v>4372</v>
      </c>
      <c r="H173" s="849">
        <v>14</v>
      </c>
      <c r="I173" s="849">
        <v>1764</v>
      </c>
      <c r="J173" s="832">
        <v>7</v>
      </c>
      <c r="K173" s="832">
        <v>126</v>
      </c>
      <c r="L173" s="849">
        <v>2</v>
      </c>
      <c r="M173" s="849">
        <v>252</v>
      </c>
      <c r="N173" s="832">
        <v>1</v>
      </c>
      <c r="O173" s="832">
        <v>126</v>
      </c>
      <c r="P173" s="849">
        <v>7</v>
      </c>
      <c r="Q173" s="849">
        <v>889</v>
      </c>
      <c r="R173" s="837">
        <v>3.5277777777777777</v>
      </c>
      <c r="S173" s="850">
        <v>127</v>
      </c>
    </row>
    <row r="174" spans="1:19" ht="14.4" customHeight="1" x14ac:dyDescent="0.3">
      <c r="A174" s="831" t="s">
        <v>4307</v>
      </c>
      <c r="B174" s="832" t="s">
        <v>4365</v>
      </c>
      <c r="C174" s="832" t="s">
        <v>604</v>
      </c>
      <c r="D174" s="832" t="s">
        <v>1950</v>
      </c>
      <c r="E174" s="832" t="s">
        <v>4309</v>
      </c>
      <c r="F174" s="832" t="s">
        <v>4336</v>
      </c>
      <c r="G174" s="832" t="s">
        <v>4337</v>
      </c>
      <c r="H174" s="849">
        <v>2</v>
      </c>
      <c r="I174" s="849">
        <v>66.67</v>
      </c>
      <c r="J174" s="832">
        <v>2.0003000300030003</v>
      </c>
      <c r="K174" s="832">
        <v>33.335000000000001</v>
      </c>
      <c r="L174" s="849">
        <v>1</v>
      </c>
      <c r="M174" s="849">
        <v>33.33</v>
      </c>
      <c r="N174" s="832">
        <v>1</v>
      </c>
      <c r="O174" s="832">
        <v>33.33</v>
      </c>
      <c r="P174" s="849"/>
      <c r="Q174" s="849"/>
      <c r="R174" s="837"/>
      <c r="S174" s="850"/>
    </row>
    <row r="175" spans="1:19" ht="14.4" customHeight="1" x14ac:dyDescent="0.3">
      <c r="A175" s="831" t="s">
        <v>4307</v>
      </c>
      <c r="B175" s="832" t="s">
        <v>4365</v>
      </c>
      <c r="C175" s="832" t="s">
        <v>604</v>
      </c>
      <c r="D175" s="832" t="s">
        <v>1950</v>
      </c>
      <c r="E175" s="832" t="s">
        <v>4309</v>
      </c>
      <c r="F175" s="832" t="s">
        <v>4336</v>
      </c>
      <c r="G175" s="832" t="s">
        <v>4338</v>
      </c>
      <c r="H175" s="849">
        <v>6</v>
      </c>
      <c r="I175" s="849">
        <v>200</v>
      </c>
      <c r="J175" s="832">
        <v>2.9998500074996248</v>
      </c>
      <c r="K175" s="832">
        <v>33.333333333333336</v>
      </c>
      <c r="L175" s="849">
        <v>2</v>
      </c>
      <c r="M175" s="849">
        <v>66.67</v>
      </c>
      <c r="N175" s="832">
        <v>1</v>
      </c>
      <c r="O175" s="832">
        <v>33.335000000000001</v>
      </c>
      <c r="P175" s="849">
        <v>7</v>
      </c>
      <c r="Q175" s="849">
        <v>233.33999999999997</v>
      </c>
      <c r="R175" s="837">
        <v>3.4999250037498122</v>
      </c>
      <c r="S175" s="850">
        <v>33.334285714285713</v>
      </c>
    </row>
    <row r="176" spans="1:19" ht="14.4" customHeight="1" x14ac:dyDescent="0.3">
      <c r="A176" s="831" t="s">
        <v>4307</v>
      </c>
      <c r="B176" s="832" t="s">
        <v>4365</v>
      </c>
      <c r="C176" s="832" t="s">
        <v>604</v>
      </c>
      <c r="D176" s="832" t="s">
        <v>1950</v>
      </c>
      <c r="E176" s="832" t="s">
        <v>4309</v>
      </c>
      <c r="F176" s="832" t="s">
        <v>4383</v>
      </c>
      <c r="G176" s="832" t="s">
        <v>4384</v>
      </c>
      <c r="H176" s="849">
        <v>1</v>
      </c>
      <c r="I176" s="849">
        <v>183</v>
      </c>
      <c r="J176" s="832"/>
      <c r="K176" s="832">
        <v>183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 t="s">
        <v>4307</v>
      </c>
      <c r="B177" s="832" t="s">
        <v>4365</v>
      </c>
      <c r="C177" s="832" t="s">
        <v>604</v>
      </c>
      <c r="D177" s="832" t="s">
        <v>1951</v>
      </c>
      <c r="E177" s="832" t="s">
        <v>4309</v>
      </c>
      <c r="F177" s="832" t="s">
        <v>4366</v>
      </c>
      <c r="G177" s="832" t="s">
        <v>4367</v>
      </c>
      <c r="H177" s="849">
        <v>2</v>
      </c>
      <c r="I177" s="849">
        <v>166</v>
      </c>
      <c r="J177" s="832"/>
      <c r="K177" s="832">
        <v>83</v>
      </c>
      <c r="L177" s="849"/>
      <c r="M177" s="849"/>
      <c r="N177" s="832"/>
      <c r="O177" s="832"/>
      <c r="P177" s="849"/>
      <c r="Q177" s="849"/>
      <c r="R177" s="837"/>
      <c r="S177" s="850"/>
    </row>
    <row r="178" spans="1:19" ht="14.4" customHeight="1" x14ac:dyDescent="0.3">
      <c r="A178" s="831" t="s">
        <v>4307</v>
      </c>
      <c r="B178" s="832" t="s">
        <v>4365</v>
      </c>
      <c r="C178" s="832" t="s">
        <v>604</v>
      </c>
      <c r="D178" s="832" t="s">
        <v>1951</v>
      </c>
      <c r="E178" s="832" t="s">
        <v>4309</v>
      </c>
      <c r="F178" s="832" t="s">
        <v>4310</v>
      </c>
      <c r="G178" s="832" t="s">
        <v>4312</v>
      </c>
      <c r="H178" s="849">
        <v>1</v>
      </c>
      <c r="I178" s="849">
        <v>37</v>
      </c>
      <c r="J178" s="832">
        <v>1</v>
      </c>
      <c r="K178" s="832">
        <v>37</v>
      </c>
      <c r="L178" s="849">
        <v>1</v>
      </c>
      <c r="M178" s="849">
        <v>37</v>
      </c>
      <c r="N178" s="832">
        <v>1</v>
      </c>
      <c r="O178" s="832">
        <v>37</v>
      </c>
      <c r="P178" s="849"/>
      <c r="Q178" s="849"/>
      <c r="R178" s="837"/>
      <c r="S178" s="850"/>
    </row>
    <row r="179" spans="1:19" ht="14.4" customHeight="1" x14ac:dyDescent="0.3">
      <c r="A179" s="831" t="s">
        <v>4307</v>
      </c>
      <c r="B179" s="832" t="s">
        <v>4365</v>
      </c>
      <c r="C179" s="832" t="s">
        <v>604</v>
      </c>
      <c r="D179" s="832" t="s">
        <v>1951</v>
      </c>
      <c r="E179" s="832" t="s">
        <v>4309</v>
      </c>
      <c r="F179" s="832" t="s">
        <v>4318</v>
      </c>
      <c r="G179" s="832" t="s">
        <v>4319</v>
      </c>
      <c r="H179" s="849"/>
      <c r="I179" s="849"/>
      <c r="J179" s="832"/>
      <c r="K179" s="832"/>
      <c r="L179" s="849"/>
      <c r="M179" s="849"/>
      <c r="N179" s="832"/>
      <c r="O179" s="832"/>
      <c r="P179" s="849">
        <v>2</v>
      </c>
      <c r="Q179" s="849">
        <v>282</v>
      </c>
      <c r="R179" s="837"/>
      <c r="S179" s="850">
        <v>141</v>
      </c>
    </row>
    <row r="180" spans="1:19" ht="14.4" customHeight="1" x14ac:dyDescent="0.3">
      <c r="A180" s="831" t="s">
        <v>4307</v>
      </c>
      <c r="B180" s="832" t="s">
        <v>4365</v>
      </c>
      <c r="C180" s="832" t="s">
        <v>604</v>
      </c>
      <c r="D180" s="832" t="s">
        <v>1951</v>
      </c>
      <c r="E180" s="832" t="s">
        <v>4309</v>
      </c>
      <c r="F180" s="832" t="s">
        <v>4318</v>
      </c>
      <c r="G180" s="832" t="s">
        <v>4320</v>
      </c>
      <c r="H180" s="849"/>
      <c r="I180" s="849"/>
      <c r="J180" s="832"/>
      <c r="K180" s="832"/>
      <c r="L180" s="849">
        <v>1</v>
      </c>
      <c r="M180" s="849">
        <v>141</v>
      </c>
      <c r="N180" s="832">
        <v>1</v>
      </c>
      <c r="O180" s="832">
        <v>141</v>
      </c>
      <c r="P180" s="849"/>
      <c r="Q180" s="849"/>
      <c r="R180" s="837"/>
      <c r="S180" s="850"/>
    </row>
    <row r="181" spans="1:19" ht="14.4" customHeight="1" x14ac:dyDescent="0.3">
      <c r="A181" s="831" t="s">
        <v>4307</v>
      </c>
      <c r="B181" s="832" t="s">
        <v>4365</v>
      </c>
      <c r="C181" s="832" t="s">
        <v>604</v>
      </c>
      <c r="D181" s="832" t="s">
        <v>1951</v>
      </c>
      <c r="E181" s="832" t="s">
        <v>4309</v>
      </c>
      <c r="F181" s="832" t="s">
        <v>4373</v>
      </c>
      <c r="G181" s="832" t="s">
        <v>4374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428</v>
      </c>
      <c r="R181" s="837"/>
      <c r="S181" s="850">
        <v>428</v>
      </c>
    </row>
    <row r="182" spans="1:19" ht="14.4" customHeight="1" x14ac:dyDescent="0.3">
      <c r="A182" s="831" t="s">
        <v>4307</v>
      </c>
      <c r="B182" s="832" t="s">
        <v>4365</v>
      </c>
      <c r="C182" s="832" t="s">
        <v>604</v>
      </c>
      <c r="D182" s="832" t="s">
        <v>1951</v>
      </c>
      <c r="E182" s="832" t="s">
        <v>4309</v>
      </c>
      <c r="F182" s="832" t="s">
        <v>4373</v>
      </c>
      <c r="G182" s="832" t="s">
        <v>4375</v>
      </c>
      <c r="H182" s="849">
        <v>2</v>
      </c>
      <c r="I182" s="849">
        <v>854</v>
      </c>
      <c r="J182" s="832"/>
      <c r="K182" s="832">
        <v>427</v>
      </c>
      <c r="L182" s="849"/>
      <c r="M182" s="849"/>
      <c r="N182" s="832"/>
      <c r="O182" s="832"/>
      <c r="P182" s="849"/>
      <c r="Q182" s="849"/>
      <c r="R182" s="837"/>
      <c r="S182" s="850"/>
    </row>
    <row r="183" spans="1:19" ht="14.4" customHeight="1" x14ac:dyDescent="0.3">
      <c r="A183" s="831" t="s">
        <v>4307</v>
      </c>
      <c r="B183" s="832" t="s">
        <v>4365</v>
      </c>
      <c r="C183" s="832" t="s">
        <v>604</v>
      </c>
      <c r="D183" s="832" t="s">
        <v>1951</v>
      </c>
      <c r="E183" s="832" t="s">
        <v>4309</v>
      </c>
      <c r="F183" s="832" t="s">
        <v>4336</v>
      </c>
      <c r="G183" s="832" t="s">
        <v>4338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33.33</v>
      </c>
      <c r="R183" s="837"/>
      <c r="S183" s="850">
        <v>33.33</v>
      </c>
    </row>
    <row r="184" spans="1:19" ht="14.4" customHeight="1" x14ac:dyDescent="0.3">
      <c r="A184" s="831" t="s">
        <v>4307</v>
      </c>
      <c r="B184" s="832" t="s">
        <v>4365</v>
      </c>
      <c r="C184" s="832" t="s">
        <v>604</v>
      </c>
      <c r="D184" s="832" t="s">
        <v>1951</v>
      </c>
      <c r="E184" s="832" t="s">
        <v>4309</v>
      </c>
      <c r="F184" s="832" t="s">
        <v>4341</v>
      </c>
      <c r="G184" s="832" t="s">
        <v>4342</v>
      </c>
      <c r="H184" s="849"/>
      <c r="I184" s="849"/>
      <c r="J184" s="832"/>
      <c r="K184" s="832"/>
      <c r="L184" s="849"/>
      <c r="M184" s="849"/>
      <c r="N184" s="832"/>
      <c r="O184" s="832"/>
      <c r="P184" s="849">
        <v>1</v>
      </c>
      <c r="Q184" s="849">
        <v>86</v>
      </c>
      <c r="R184" s="837"/>
      <c r="S184" s="850">
        <v>86</v>
      </c>
    </row>
    <row r="185" spans="1:19" ht="14.4" customHeight="1" x14ac:dyDescent="0.3">
      <c r="A185" s="831" t="s">
        <v>4307</v>
      </c>
      <c r="B185" s="832" t="s">
        <v>4365</v>
      </c>
      <c r="C185" s="832" t="s">
        <v>604</v>
      </c>
      <c r="D185" s="832" t="s">
        <v>1951</v>
      </c>
      <c r="E185" s="832" t="s">
        <v>4309</v>
      </c>
      <c r="F185" s="832" t="s">
        <v>4341</v>
      </c>
      <c r="G185" s="832" t="s">
        <v>4343</v>
      </c>
      <c r="H185" s="849">
        <v>1</v>
      </c>
      <c r="I185" s="849">
        <v>86</v>
      </c>
      <c r="J185" s="832"/>
      <c r="K185" s="832">
        <v>86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4307</v>
      </c>
      <c r="B186" s="832" t="s">
        <v>4365</v>
      </c>
      <c r="C186" s="832" t="s">
        <v>604</v>
      </c>
      <c r="D186" s="832" t="s">
        <v>1951</v>
      </c>
      <c r="E186" s="832" t="s">
        <v>4309</v>
      </c>
      <c r="F186" s="832" t="s">
        <v>4344</v>
      </c>
      <c r="G186" s="832" t="s">
        <v>4345</v>
      </c>
      <c r="H186" s="849">
        <v>1</v>
      </c>
      <c r="I186" s="849">
        <v>32</v>
      </c>
      <c r="J186" s="832"/>
      <c r="K186" s="832">
        <v>32</v>
      </c>
      <c r="L186" s="849"/>
      <c r="M186" s="849"/>
      <c r="N186" s="832"/>
      <c r="O186" s="832"/>
      <c r="P186" s="849"/>
      <c r="Q186" s="849"/>
      <c r="R186" s="837"/>
      <c r="S186" s="850"/>
    </row>
    <row r="187" spans="1:19" ht="14.4" customHeight="1" x14ac:dyDescent="0.3">
      <c r="A187" s="831" t="s">
        <v>4307</v>
      </c>
      <c r="B187" s="832" t="s">
        <v>4365</v>
      </c>
      <c r="C187" s="832" t="s">
        <v>604</v>
      </c>
      <c r="D187" s="832" t="s">
        <v>1938</v>
      </c>
      <c r="E187" s="832" t="s">
        <v>4309</v>
      </c>
      <c r="F187" s="832" t="s">
        <v>4366</v>
      </c>
      <c r="G187" s="832" t="s">
        <v>4367</v>
      </c>
      <c r="H187" s="849"/>
      <c r="I187" s="849"/>
      <c r="J187" s="832"/>
      <c r="K187" s="832"/>
      <c r="L187" s="849"/>
      <c r="M187" s="849"/>
      <c r="N187" s="832"/>
      <c r="O187" s="832"/>
      <c r="P187" s="849">
        <v>1</v>
      </c>
      <c r="Q187" s="849">
        <v>83</v>
      </c>
      <c r="R187" s="837"/>
      <c r="S187" s="850">
        <v>83</v>
      </c>
    </row>
    <row r="188" spans="1:19" ht="14.4" customHeight="1" x14ac:dyDescent="0.3">
      <c r="A188" s="831" t="s">
        <v>4307</v>
      </c>
      <c r="B188" s="832" t="s">
        <v>4365</v>
      </c>
      <c r="C188" s="832" t="s">
        <v>604</v>
      </c>
      <c r="D188" s="832" t="s">
        <v>1938</v>
      </c>
      <c r="E188" s="832" t="s">
        <v>4309</v>
      </c>
      <c r="F188" s="832" t="s">
        <v>4370</v>
      </c>
      <c r="G188" s="832" t="s">
        <v>4371</v>
      </c>
      <c r="H188" s="849"/>
      <c r="I188" s="849"/>
      <c r="J188" s="832"/>
      <c r="K188" s="832"/>
      <c r="L188" s="849"/>
      <c r="M188" s="849"/>
      <c r="N188" s="832"/>
      <c r="O188" s="832"/>
      <c r="P188" s="849">
        <v>1</v>
      </c>
      <c r="Q188" s="849">
        <v>127</v>
      </c>
      <c r="R188" s="837"/>
      <c r="S188" s="850">
        <v>127</v>
      </c>
    </row>
    <row r="189" spans="1:19" ht="14.4" customHeight="1" x14ac:dyDescent="0.3">
      <c r="A189" s="831" t="s">
        <v>4307</v>
      </c>
      <c r="B189" s="832" t="s">
        <v>4365</v>
      </c>
      <c r="C189" s="832" t="s">
        <v>604</v>
      </c>
      <c r="D189" s="832" t="s">
        <v>1938</v>
      </c>
      <c r="E189" s="832" t="s">
        <v>4309</v>
      </c>
      <c r="F189" s="832" t="s">
        <v>4370</v>
      </c>
      <c r="G189" s="832" t="s">
        <v>4372</v>
      </c>
      <c r="H189" s="849"/>
      <c r="I189" s="849"/>
      <c r="J189" s="832"/>
      <c r="K189" s="832"/>
      <c r="L189" s="849"/>
      <c r="M189" s="849"/>
      <c r="N189" s="832"/>
      <c r="O189" s="832"/>
      <c r="P189" s="849">
        <v>2</v>
      </c>
      <c r="Q189" s="849">
        <v>254</v>
      </c>
      <c r="R189" s="837"/>
      <c r="S189" s="850">
        <v>127</v>
      </c>
    </row>
    <row r="190" spans="1:19" ht="14.4" customHeight="1" x14ac:dyDescent="0.3">
      <c r="A190" s="831" t="s">
        <v>4307</v>
      </c>
      <c r="B190" s="832" t="s">
        <v>4365</v>
      </c>
      <c r="C190" s="832" t="s">
        <v>604</v>
      </c>
      <c r="D190" s="832" t="s">
        <v>1938</v>
      </c>
      <c r="E190" s="832" t="s">
        <v>4309</v>
      </c>
      <c r="F190" s="832" t="s">
        <v>4336</v>
      </c>
      <c r="G190" s="832" t="s">
        <v>4337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33.33</v>
      </c>
      <c r="R190" s="837"/>
      <c r="S190" s="850">
        <v>33.33</v>
      </c>
    </row>
    <row r="191" spans="1:19" ht="14.4" customHeight="1" x14ac:dyDescent="0.3">
      <c r="A191" s="831" t="s">
        <v>4307</v>
      </c>
      <c r="B191" s="832" t="s">
        <v>4365</v>
      </c>
      <c r="C191" s="832" t="s">
        <v>604</v>
      </c>
      <c r="D191" s="832" t="s">
        <v>1938</v>
      </c>
      <c r="E191" s="832" t="s">
        <v>4309</v>
      </c>
      <c r="F191" s="832" t="s">
        <v>4336</v>
      </c>
      <c r="G191" s="832" t="s">
        <v>4338</v>
      </c>
      <c r="H191" s="849"/>
      <c r="I191" s="849"/>
      <c r="J191" s="832"/>
      <c r="K191" s="832"/>
      <c r="L191" s="849"/>
      <c r="M191" s="849"/>
      <c r="N191" s="832"/>
      <c r="O191" s="832"/>
      <c r="P191" s="849">
        <v>2</v>
      </c>
      <c r="Q191" s="849">
        <v>66.66</v>
      </c>
      <c r="R191" s="837"/>
      <c r="S191" s="850">
        <v>33.33</v>
      </c>
    </row>
    <row r="192" spans="1:19" ht="14.4" customHeight="1" x14ac:dyDescent="0.3">
      <c r="A192" s="831" t="s">
        <v>4307</v>
      </c>
      <c r="B192" s="832" t="s">
        <v>4365</v>
      </c>
      <c r="C192" s="832" t="s">
        <v>604</v>
      </c>
      <c r="D192" s="832" t="s">
        <v>1938</v>
      </c>
      <c r="E192" s="832" t="s">
        <v>4309</v>
      </c>
      <c r="F192" s="832" t="s">
        <v>4341</v>
      </c>
      <c r="G192" s="832" t="s">
        <v>4342</v>
      </c>
      <c r="H192" s="849"/>
      <c r="I192" s="849"/>
      <c r="J192" s="832"/>
      <c r="K192" s="832"/>
      <c r="L192" s="849"/>
      <c r="M192" s="849"/>
      <c r="N192" s="832"/>
      <c r="O192" s="832"/>
      <c r="P192" s="849">
        <v>1</v>
      </c>
      <c r="Q192" s="849">
        <v>86</v>
      </c>
      <c r="R192" s="837"/>
      <c r="S192" s="850">
        <v>86</v>
      </c>
    </row>
    <row r="193" spans="1:19" ht="14.4" customHeight="1" x14ac:dyDescent="0.3">
      <c r="A193" s="831" t="s">
        <v>4307</v>
      </c>
      <c r="B193" s="832" t="s">
        <v>4365</v>
      </c>
      <c r="C193" s="832" t="s">
        <v>604</v>
      </c>
      <c r="D193" s="832" t="s">
        <v>1938</v>
      </c>
      <c r="E193" s="832" t="s">
        <v>4309</v>
      </c>
      <c r="F193" s="832" t="s">
        <v>4344</v>
      </c>
      <c r="G193" s="832" t="s">
        <v>4346</v>
      </c>
      <c r="H193" s="849"/>
      <c r="I193" s="849"/>
      <c r="J193" s="832"/>
      <c r="K193" s="832"/>
      <c r="L193" s="849"/>
      <c r="M193" s="849"/>
      <c r="N193" s="832"/>
      <c r="O193" s="832"/>
      <c r="P193" s="849">
        <v>1</v>
      </c>
      <c r="Q193" s="849">
        <v>32</v>
      </c>
      <c r="R193" s="837"/>
      <c r="S193" s="850">
        <v>32</v>
      </c>
    </row>
    <row r="194" spans="1:19" ht="14.4" customHeight="1" x14ac:dyDescent="0.3">
      <c r="A194" s="831" t="s">
        <v>4307</v>
      </c>
      <c r="B194" s="832" t="s">
        <v>4390</v>
      </c>
      <c r="C194" s="832" t="s">
        <v>4300</v>
      </c>
      <c r="D194" s="832" t="s">
        <v>4298</v>
      </c>
      <c r="E194" s="832" t="s">
        <v>4391</v>
      </c>
      <c r="F194" s="832" t="s">
        <v>4392</v>
      </c>
      <c r="G194" s="832" t="s">
        <v>4393</v>
      </c>
      <c r="H194" s="849"/>
      <c r="I194" s="849"/>
      <c r="J194" s="832"/>
      <c r="K194" s="832"/>
      <c r="L194" s="849"/>
      <c r="M194" s="849"/>
      <c r="N194" s="832"/>
      <c r="O194" s="832"/>
      <c r="P194" s="849">
        <v>2</v>
      </c>
      <c r="Q194" s="849">
        <v>11136</v>
      </c>
      <c r="R194" s="837"/>
      <c r="S194" s="850">
        <v>5568</v>
      </c>
    </row>
    <row r="195" spans="1:19" ht="14.4" customHeight="1" x14ac:dyDescent="0.3">
      <c r="A195" s="831" t="s">
        <v>4307</v>
      </c>
      <c r="B195" s="832" t="s">
        <v>4390</v>
      </c>
      <c r="C195" s="832" t="s">
        <v>4300</v>
      </c>
      <c r="D195" s="832" t="s">
        <v>4298</v>
      </c>
      <c r="E195" s="832" t="s">
        <v>4391</v>
      </c>
      <c r="F195" s="832" t="s">
        <v>4394</v>
      </c>
      <c r="G195" s="832" t="s">
        <v>4395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4368.43</v>
      </c>
      <c r="R195" s="837"/>
      <c r="S195" s="850">
        <v>4368.43</v>
      </c>
    </row>
    <row r="196" spans="1:19" ht="14.4" customHeight="1" thickBot="1" x14ac:dyDescent="0.35">
      <c r="A196" s="839" t="s">
        <v>4307</v>
      </c>
      <c r="B196" s="840" t="s">
        <v>4390</v>
      </c>
      <c r="C196" s="840" t="s">
        <v>4300</v>
      </c>
      <c r="D196" s="840" t="s">
        <v>4298</v>
      </c>
      <c r="E196" s="840" t="s">
        <v>4309</v>
      </c>
      <c r="F196" s="840" t="s">
        <v>4396</v>
      </c>
      <c r="G196" s="840" t="s">
        <v>4397</v>
      </c>
      <c r="H196" s="851"/>
      <c r="I196" s="851"/>
      <c r="J196" s="840"/>
      <c r="K196" s="840"/>
      <c r="L196" s="851"/>
      <c r="M196" s="851"/>
      <c r="N196" s="840"/>
      <c r="O196" s="840"/>
      <c r="P196" s="851">
        <v>3</v>
      </c>
      <c r="Q196" s="851">
        <v>1740</v>
      </c>
      <c r="R196" s="845"/>
      <c r="S196" s="852">
        <v>580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46015893</v>
      </c>
      <c r="C3" s="344">
        <f t="shared" ref="C3:R3" si="0">SUBTOTAL(9,C6:C1048576)</f>
        <v>25.937216750534514</v>
      </c>
      <c r="D3" s="344">
        <f t="shared" si="0"/>
        <v>44105332</v>
      </c>
      <c r="E3" s="344">
        <f t="shared" si="0"/>
        <v>10</v>
      </c>
      <c r="F3" s="344">
        <f t="shared" si="0"/>
        <v>39183253</v>
      </c>
      <c r="G3" s="347">
        <f>IF(D3&lt;&gt;0,F3/D3,"")</f>
        <v>0.88840172430852582</v>
      </c>
      <c r="H3" s="343">
        <f t="shared" si="0"/>
        <v>20148337.179999985</v>
      </c>
      <c r="I3" s="344">
        <f t="shared" si="0"/>
        <v>0.98389195072144875</v>
      </c>
      <c r="J3" s="344">
        <f t="shared" si="0"/>
        <v>20393425.93999999</v>
      </c>
      <c r="K3" s="344">
        <f t="shared" si="0"/>
        <v>1</v>
      </c>
      <c r="L3" s="344">
        <f t="shared" si="0"/>
        <v>18518471.119999994</v>
      </c>
      <c r="M3" s="345">
        <f>IF(J3&lt;&gt;0,L3/J3,"")</f>
        <v>0.90806082187875892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4400</v>
      </c>
      <c r="B6" s="887">
        <v>9525</v>
      </c>
      <c r="C6" s="825">
        <v>0.49293587952181339</v>
      </c>
      <c r="D6" s="887">
        <v>19323</v>
      </c>
      <c r="E6" s="825">
        <v>1</v>
      </c>
      <c r="F6" s="887">
        <v>18925</v>
      </c>
      <c r="G6" s="830">
        <v>0.97940278424675253</v>
      </c>
      <c r="H6" s="887"/>
      <c r="I6" s="825"/>
      <c r="J6" s="887"/>
      <c r="K6" s="825"/>
      <c r="L6" s="887">
        <v>23884.48</v>
      </c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4401</v>
      </c>
      <c r="B7" s="889">
        <v>1008</v>
      </c>
      <c r="C7" s="832">
        <v>0.49950445986124875</v>
      </c>
      <c r="D7" s="889">
        <v>2018</v>
      </c>
      <c r="E7" s="832">
        <v>1</v>
      </c>
      <c r="F7" s="889">
        <v>6230</v>
      </c>
      <c r="G7" s="837">
        <v>3.0872150644202181</v>
      </c>
      <c r="H7" s="889"/>
      <c r="I7" s="832"/>
      <c r="J7" s="889"/>
      <c r="K7" s="832"/>
      <c r="L7" s="889">
        <v>27410.15</v>
      </c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4402</v>
      </c>
      <c r="B8" s="889">
        <v>1134</v>
      </c>
      <c r="C8" s="832">
        <v>0.21424522954846023</v>
      </c>
      <c r="D8" s="889">
        <v>5293</v>
      </c>
      <c r="E8" s="832">
        <v>1</v>
      </c>
      <c r="F8" s="889">
        <v>4014</v>
      </c>
      <c r="G8" s="837">
        <v>0.75836009824296235</v>
      </c>
      <c r="H8" s="889"/>
      <c r="I8" s="832"/>
      <c r="J8" s="889"/>
      <c r="K8" s="832"/>
      <c r="L8" s="889">
        <v>17723.39</v>
      </c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4403</v>
      </c>
      <c r="B9" s="889">
        <v>1008</v>
      </c>
      <c r="C9" s="832"/>
      <c r="D9" s="889"/>
      <c r="E9" s="832"/>
      <c r="F9" s="889">
        <v>14626</v>
      </c>
      <c r="G9" s="837"/>
      <c r="H9" s="889"/>
      <c r="I9" s="832"/>
      <c r="J9" s="889"/>
      <c r="K9" s="832"/>
      <c r="L9" s="889">
        <v>107003.37</v>
      </c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4404</v>
      </c>
      <c r="B10" s="889">
        <v>1362</v>
      </c>
      <c r="C10" s="832">
        <v>3.8366197183098594</v>
      </c>
      <c r="D10" s="889">
        <v>355</v>
      </c>
      <c r="E10" s="832">
        <v>1</v>
      </c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4405</v>
      </c>
      <c r="B11" s="889"/>
      <c r="C11" s="832"/>
      <c r="D11" s="889"/>
      <c r="E11" s="832"/>
      <c r="F11" s="889">
        <v>127</v>
      </c>
      <c r="G11" s="837"/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4406</v>
      </c>
      <c r="B12" s="889">
        <v>26917</v>
      </c>
      <c r="C12" s="832">
        <v>5.6241119933138322</v>
      </c>
      <c r="D12" s="889">
        <v>4786</v>
      </c>
      <c r="E12" s="832">
        <v>1</v>
      </c>
      <c r="F12" s="889">
        <v>14263</v>
      </c>
      <c r="G12" s="837">
        <v>2.9801504387797744</v>
      </c>
      <c r="H12" s="889">
        <v>83409.55</v>
      </c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4407</v>
      </c>
      <c r="B13" s="889">
        <v>126</v>
      </c>
      <c r="C13" s="832"/>
      <c r="D13" s="889"/>
      <c r="E13" s="832"/>
      <c r="F13" s="889">
        <v>972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4408</v>
      </c>
      <c r="B14" s="889">
        <v>4953</v>
      </c>
      <c r="C14" s="832">
        <v>4.9088206144697724</v>
      </c>
      <c r="D14" s="889">
        <v>1009</v>
      </c>
      <c r="E14" s="832">
        <v>1</v>
      </c>
      <c r="F14" s="889">
        <v>3124</v>
      </c>
      <c r="G14" s="837">
        <v>3.0961347869177405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4409</v>
      </c>
      <c r="B15" s="889"/>
      <c r="C15" s="832"/>
      <c r="D15" s="889"/>
      <c r="E15" s="832"/>
      <c r="F15" s="889">
        <v>580</v>
      </c>
      <c r="G15" s="837"/>
      <c r="H15" s="889"/>
      <c r="I15" s="832"/>
      <c r="J15" s="889"/>
      <c r="K15" s="832"/>
      <c r="L15" s="889">
        <v>6677.48</v>
      </c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4410</v>
      </c>
      <c r="B16" s="889"/>
      <c r="C16" s="832"/>
      <c r="D16" s="889"/>
      <c r="E16" s="832"/>
      <c r="F16" s="889">
        <v>3040</v>
      </c>
      <c r="G16" s="837"/>
      <c r="H16" s="889"/>
      <c r="I16" s="832"/>
      <c r="J16" s="889"/>
      <c r="K16" s="832"/>
      <c r="L16" s="889">
        <v>27749.91</v>
      </c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4411</v>
      </c>
      <c r="B17" s="889"/>
      <c r="C17" s="832"/>
      <c r="D17" s="889"/>
      <c r="E17" s="832"/>
      <c r="F17" s="889">
        <v>5220</v>
      </c>
      <c r="G17" s="837"/>
      <c r="H17" s="889"/>
      <c r="I17" s="832"/>
      <c r="J17" s="889"/>
      <c r="K17" s="832"/>
      <c r="L17" s="889">
        <v>58987.839999999997</v>
      </c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4412</v>
      </c>
      <c r="B18" s="889">
        <v>1008</v>
      </c>
      <c r="C18" s="832"/>
      <c r="D18" s="889"/>
      <c r="E18" s="832"/>
      <c r="F18" s="889"/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4413</v>
      </c>
      <c r="B19" s="889">
        <v>1439</v>
      </c>
      <c r="C19" s="832"/>
      <c r="D19" s="889"/>
      <c r="E19" s="832"/>
      <c r="F19" s="889">
        <v>8954</v>
      </c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4414</v>
      </c>
      <c r="B20" s="889">
        <v>3024</v>
      </c>
      <c r="C20" s="832">
        <v>1.4985133795837462</v>
      </c>
      <c r="D20" s="889">
        <v>2018</v>
      </c>
      <c r="E20" s="832">
        <v>1</v>
      </c>
      <c r="F20" s="889">
        <v>3180</v>
      </c>
      <c r="G20" s="837">
        <v>1.5758176412289395</v>
      </c>
      <c r="H20" s="889"/>
      <c r="I20" s="832"/>
      <c r="J20" s="889"/>
      <c r="K20" s="832"/>
      <c r="L20" s="889">
        <v>13354.96</v>
      </c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4415</v>
      </c>
      <c r="B21" s="889"/>
      <c r="C21" s="832"/>
      <c r="D21" s="889">
        <v>1009</v>
      </c>
      <c r="E21" s="832">
        <v>1</v>
      </c>
      <c r="F21" s="889"/>
      <c r="G21" s="837"/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1923</v>
      </c>
      <c r="B22" s="889">
        <v>45956499</v>
      </c>
      <c r="C22" s="832">
        <v>1.0428420864312369</v>
      </c>
      <c r="D22" s="889">
        <v>44068512</v>
      </c>
      <c r="E22" s="832">
        <v>1</v>
      </c>
      <c r="F22" s="889">
        <v>39095808</v>
      </c>
      <c r="G22" s="837">
        <v>0.88715970260125865</v>
      </c>
      <c r="H22" s="889">
        <v>20064927.629999984</v>
      </c>
      <c r="I22" s="832">
        <v>0.98389195072144875</v>
      </c>
      <c r="J22" s="889">
        <v>20393425.93999999</v>
      </c>
      <c r="K22" s="832">
        <v>1</v>
      </c>
      <c r="L22" s="889">
        <v>18223537.539999995</v>
      </c>
      <c r="M22" s="837">
        <v>0.89359863289355712</v>
      </c>
      <c r="N22" s="889"/>
      <c r="O22" s="832"/>
      <c r="P22" s="889"/>
      <c r="Q22" s="832"/>
      <c r="R22" s="889"/>
      <c r="S22" s="838"/>
    </row>
    <row r="23" spans="1:19" ht="14.4" customHeight="1" thickBot="1" x14ac:dyDescent="0.35">
      <c r="A23" s="893" t="s">
        <v>4416</v>
      </c>
      <c r="B23" s="891">
        <v>7890</v>
      </c>
      <c r="C23" s="840">
        <v>7.8196233894945495</v>
      </c>
      <c r="D23" s="891">
        <v>1009</v>
      </c>
      <c r="E23" s="840">
        <v>1</v>
      </c>
      <c r="F23" s="891">
        <v>4190</v>
      </c>
      <c r="G23" s="845">
        <v>4.1526263627353819</v>
      </c>
      <c r="H23" s="891"/>
      <c r="I23" s="840"/>
      <c r="J23" s="891"/>
      <c r="K23" s="840"/>
      <c r="L23" s="891">
        <v>12142</v>
      </c>
      <c r="M23" s="845"/>
      <c r="N23" s="891"/>
      <c r="O23" s="840"/>
      <c r="P23" s="891"/>
      <c r="Q23" s="840"/>
      <c r="R23" s="891"/>
      <c r="S23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5160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26768.19</v>
      </c>
      <c r="G3" s="208">
        <f t="shared" si="0"/>
        <v>66164230.18</v>
      </c>
      <c r="H3" s="208"/>
      <c r="I3" s="208"/>
      <c r="J3" s="208">
        <f t="shared" si="0"/>
        <v>26145.5</v>
      </c>
      <c r="K3" s="208">
        <f t="shared" si="0"/>
        <v>64498757.940000013</v>
      </c>
      <c r="L3" s="208"/>
      <c r="M3" s="208"/>
      <c r="N3" s="208">
        <f t="shared" si="0"/>
        <v>23151.5</v>
      </c>
      <c r="O3" s="208">
        <f t="shared" si="0"/>
        <v>57701724.120000012</v>
      </c>
      <c r="P3" s="79">
        <f>IF(K3=0,0,O3/K3)</f>
        <v>0.89461760137578239</v>
      </c>
      <c r="Q3" s="209">
        <f>IF(N3=0,0,O3/N3)</f>
        <v>2492.3535891842866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4417</v>
      </c>
      <c r="B6" s="825" t="s">
        <v>4308</v>
      </c>
      <c r="C6" s="825" t="s">
        <v>4309</v>
      </c>
      <c r="D6" s="825" t="s">
        <v>4310</v>
      </c>
      <c r="E6" s="825" t="s">
        <v>4311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/>
      <c r="O6" s="225"/>
      <c r="P6" s="830"/>
      <c r="Q6" s="848"/>
    </row>
    <row r="7" spans="1:17" ht="14.4" customHeight="1" x14ac:dyDescent="0.3">
      <c r="A7" s="831" t="s">
        <v>4417</v>
      </c>
      <c r="B7" s="832" t="s">
        <v>4308</v>
      </c>
      <c r="C7" s="832" t="s">
        <v>4309</v>
      </c>
      <c r="D7" s="832" t="s">
        <v>4310</v>
      </c>
      <c r="E7" s="832" t="s">
        <v>4312</v>
      </c>
      <c r="F7" s="849">
        <v>1</v>
      </c>
      <c r="G7" s="849">
        <v>37</v>
      </c>
      <c r="H7" s="849"/>
      <c r="I7" s="849">
        <v>37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4417</v>
      </c>
      <c r="B8" s="832" t="s">
        <v>4308</v>
      </c>
      <c r="C8" s="832" t="s">
        <v>4309</v>
      </c>
      <c r="D8" s="832" t="s">
        <v>4327</v>
      </c>
      <c r="E8" s="832" t="s">
        <v>4328</v>
      </c>
      <c r="F8" s="849">
        <v>6</v>
      </c>
      <c r="G8" s="849">
        <v>6048</v>
      </c>
      <c r="H8" s="849">
        <v>0.46108103987192195</v>
      </c>
      <c r="I8" s="849">
        <v>1008</v>
      </c>
      <c r="J8" s="849">
        <v>13</v>
      </c>
      <c r="K8" s="849">
        <v>13117</v>
      </c>
      <c r="L8" s="849">
        <v>1</v>
      </c>
      <c r="M8" s="849">
        <v>1009</v>
      </c>
      <c r="N8" s="849">
        <v>11</v>
      </c>
      <c r="O8" s="849">
        <v>11110</v>
      </c>
      <c r="P8" s="837">
        <v>0.84699245254250211</v>
      </c>
      <c r="Q8" s="850">
        <v>1010</v>
      </c>
    </row>
    <row r="9" spans="1:17" ht="14.4" customHeight="1" x14ac:dyDescent="0.3">
      <c r="A9" s="831" t="s">
        <v>4417</v>
      </c>
      <c r="B9" s="832" t="s">
        <v>4308</v>
      </c>
      <c r="C9" s="832" t="s">
        <v>4309</v>
      </c>
      <c r="D9" s="832" t="s">
        <v>4327</v>
      </c>
      <c r="E9" s="832" t="s">
        <v>4329</v>
      </c>
      <c r="F9" s="849">
        <v>1</v>
      </c>
      <c r="G9" s="849">
        <v>1008</v>
      </c>
      <c r="H9" s="849">
        <v>0.9990089197224975</v>
      </c>
      <c r="I9" s="849">
        <v>1008</v>
      </c>
      <c r="J9" s="849">
        <v>1</v>
      </c>
      <c r="K9" s="849">
        <v>1009</v>
      </c>
      <c r="L9" s="849">
        <v>1</v>
      </c>
      <c r="M9" s="849">
        <v>1009</v>
      </c>
      <c r="N9" s="849"/>
      <c r="O9" s="849"/>
      <c r="P9" s="837"/>
      <c r="Q9" s="850"/>
    </row>
    <row r="10" spans="1:17" ht="14.4" customHeight="1" x14ac:dyDescent="0.3">
      <c r="A10" s="831" t="s">
        <v>4417</v>
      </c>
      <c r="B10" s="832" t="s">
        <v>4308</v>
      </c>
      <c r="C10" s="832" t="s">
        <v>4309</v>
      </c>
      <c r="D10" s="832" t="s">
        <v>4347</v>
      </c>
      <c r="E10" s="832" t="s">
        <v>4348</v>
      </c>
      <c r="F10" s="849">
        <v>1</v>
      </c>
      <c r="G10" s="849">
        <v>1929</v>
      </c>
      <c r="H10" s="849">
        <v>0.47866004962779157</v>
      </c>
      <c r="I10" s="849">
        <v>1929</v>
      </c>
      <c r="J10" s="849">
        <v>2</v>
      </c>
      <c r="K10" s="849">
        <v>4030</v>
      </c>
      <c r="L10" s="849">
        <v>1</v>
      </c>
      <c r="M10" s="849">
        <v>2015</v>
      </c>
      <c r="N10" s="849">
        <v>2</v>
      </c>
      <c r="O10" s="849">
        <v>4032</v>
      </c>
      <c r="P10" s="837">
        <v>1.0004962779156328</v>
      </c>
      <c r="Q10" s="850">
        <v>2016</v>
      </c>
    </row>
    <row r="11" spans="1:17" ht="14.4" customHeight="1" x14ac:dyDescent="0.3">
      <c r="A11" s="831" t="s">
        <v>4417</v>
      </c>
      <c r="B11" s="832" t="s">
        <v>4308</v>
      </c>
      <c r="C11" s="832" t="s">
        <v>4309</v>
      </c>
      <c r="D11" s="832" t="s">
        <v>4350</v>
      </c>
      <c r="E11" s="832" t="s">
        <v>4352</v>
      </c>
      <c r="F11" s="849"/>
      <c r="G11" s="849"/>
      <c r="H11" s="849"/>
      <c r="I11" s="849"/>
      <c r="J11" s="849"/>
      <c r="K11" s="849"/>
      <c r="L11" s="849"/>
      <c r="M11" s="849"/>
      <c r="N11" s="849">
        <v>2</v>
      </c>
      <c r="O11" s="849">
        <v>710</v>
      </c>
      <c r="P11" s="837"/>
      <c r="Q11" s="850">
        <v>355</v>
      </c>
    </row>
    <row r="12" spans="1:17" ht="14.4" customHeight="1" x14ac:dyDescent="0.3">
      <c r="A12" s="831" t="s">
        <v>4417</v>
      </c>
      <c r="B12" s="832" t="s">
        <v>4365</v>
      </c>
      <c r="C12" s="832" t="s">
        <v>4309</v>
      </c>
      <c r="D12" s="832" t="s">
        <v>4370</v>
      </c>
      <c r="E12" s="832" t="s">
        <v>4371</v>
      </c>
      <c r="F12" s="849">
        <v>1</v>
      </c>
      <c r="G12" s="849">
        <v>126</v>
      </c>
      <c r="H12" s="849"/>
      <c r="I12" s="849">
        <v>126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4417</v>
      </c>
      <c r="B13" s="832" t="s">
        <v>4365</v>
      </c>
      <c r="C13" s="832" t="s">
        <v>4309</v>
      </c>
      <c r="D13" s="832" t="s">
        <v>4370</v>
      </c>
      <c r="E13" s="832" t="s">
        <v>4372</v>
      </c>
      <c r="F13" s="849">
        <v>1</v>
      </c>
      <c r="G13" s="849">
        <v>126</v>
      </c>
      <c r="H13" s="849">
        <v>1</v>
      </c>
      <c r="I13" s="849">
        <v>126</v>
      </c>
      <c r="J13" s="849">
        <v>1</v>
      </c>
      <c r="K13" s="849">
        <v>126</v>
      </c>
      <c r="L13" s="849">
        <v>1</v>
      </c>
      <c r="M13" s="849">
        <v>126</v>
      </c>
      <c r="N13" s="849">
        <v>1</v>
      </c>
      <c r="O13" s="849">
        <v>127</v>
      </c>
      <c r="P13" s="837">
        <v>1.0079365079365079</v>
      </c>
      <c r="Q13" s="850">
        <v>127</v>
      </c>
    </row>
    <row r="14" spans="1:17" ht="14.4" customHeight="1" x14ac:dyDescent="0.3">
      <c r="A14" s="831" t="s">
        <v>4417</v>
      </c>
      <c r="B14" s="832" t="s">
        <v>4365</v>
      </c>
      <c r="C14" s="832" t="s">
        <v>4309</v>
      </c>
      <c r="D14" s="832" t="s">
        <v>4385</v>
      </c>
      <c r="E14" s="832" t="s">
        <v>4386</v>
      </c>
      <c r="F14" s="849"/>
      <c r="G14" s="849"/>
      <c r="H14" s="849"/>
      <c r="I14" s="849"/>
      <c r="J14" s="849"/>
      <c r="K14" s="849"/>
      <c r="L14" s="849"/>
      <c r="M14" s="849"/>
      <c r="N14" s="849">
        <v>1</v>
      </c>
      <c r="O14" s="849">
        <v>374</v>
      </c>
      <c r="P14" s="837"/>
      <c r="Q14" s="850">
        <v>374</v>
      </c>
    </row>
    <row r="15" spans="1:17" ht="14.4" customHeight="1" x14ac:dyDescent="0.3">
      <c r="A15" s="831" t="s">
        <v>4417</v>
      </c>
      <c r="B15" s="832" t="s">
        <v>4365</v>
      </c>
      <c r="C15" s="832" t="s">
        <v>4309</v>
      </c>
      <c r="D15" s="832" t="s">
        <v>4388</v>
      </c>
      <c r="E15" s="832" t="s">
        <v>4389</v>
      </c>
      <c r="F15" s="849">
        <v>1</v>
      </c>
      <c r="G15" s="849">
        <v>251</v>
      </c>
      <c r="H15" s="849">
        <v>0.25</v>
      </c>
      <c r="I15" s="849">
        <v>251</v>
      </c>
      <c r="J15" s="849">
        <v>4</v>
      </c>
      <c r="K15" s="849">
        <v>1004</v>
      </c>
      <c r="L15" s="849">
        <v>1</v>
      </c>
      <c r="M15" s="849">
        <v>251</v>
      </c>
      <c r="N15" s="849">
        <v>1</v>
      </c>
      <c r="O15" s="849">
        <v>252</v>
      </c>
      <c r="P15" s="837">
        <v>0.25099601593625498</v>
      </c>
      <c r="Q15" s="850">
        <v>252</v>
      </c>
    </row>
    <row r="16" spans="1:17" ht="14.4" customHeight="1" x14ac:dyDescent="0.3">
      <c r="A16" s="831" t="s">
        <v>4417</v>
      </c>
      <c r="B16" s="832" t="s">
        <v>4390</v>
      </c>
      <c r="C16" s="832" t="s">
        <v>4391</v>
      </c>
      <c r="D16" s="832" t="s">
        <v>4418</v>
      </c>
      <c r="E16" s="832" t="s">
        <v>4393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6677.48</v>
      </c>
      <c r="P16" s="837"/>
      <c r="Q16" s="850">
        <v>6677.48</v>
      </c>
    </row>
    <row r="17" spans="1:17" ht="14.4" customHeight="1" x14ac:dyDescent="0.3">
      <c r="A17" s="831" t="s">
        <v>4417</v>
      </c>
      <c r="B17" s="832" t="s">
        <v>4390</v>
      </c>
      <c r="C17" s="832" t="s">
        <v>4391</v>
      </c>
      <c r="D17" s="832" t="s">
        <v>4392</v>
      </c>
      <c r="E17" s="832" t="s">
        <v>4393</v>
      </c>
      <c r="F17" s="849"/>
      <c r="G17" s="849"/>
      <c r="H17" s="849"/>
      <c r="I17" s="849"/>
      <c r="J17" s="849"/>
      <c r="K17" s="849"/>
      <c r="L17" s="849"/>
      <c r="M17" s="849"/>
      <c r="N17" s="849">
        <v>2</v>
      </c>
      <c r="O17" s="849">
        <v>11136</v>
      </c>
      <c r="P17" s="837"/>
      <c r="Q17" s="850">
        <v>5568</v>
      </c>
    </row>
    <row r="18" spans="1:17" ht="14.4" customHeight="1" x14ac:dyDescent="0.3">
      <c r="A18" s="831" t="s">
        <v>4417</v>
      </c>
      <c r="B18" s="832" t="s">
        <v>4390</v>
      </c>
      <c r="C18" s="832" t="s">
        <v>4391</v>
      </c>
      <c r="D18" s="832" t="s">
        <v>4419</v>
      </c>
      <c r="E18" s="832" t="s">
        <v>4393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6071</v>
      </c>
      <c r="P18" s="837"/>
      <c r="Q18" s="850">
        <v>6071</v>
      </c>
    </row>
    <row r="19" spans="1:17" ht="14.4" customHeight="1" x14ac:dyDescent="0.3">
      <c r="A19" s="831" t="s">
        <v>4417</v>
      </c>
      <c r="B19" s="832" t="s">
        <v>4390</v>
      </c>
      <c r="C19" s="832" t="s">
        <v>4309</v>
      </c>
      <c r="D19" s="832" t="s">
        <v>4396</v>
      </c>
      <c r="E19" s="832" t="s">
        <v>4397</v>
      </c>
      <c r="F19" s="849"/>
      <c r="G19" s="849"/>
      <c r="H19" s="849"/>
      <c r="I19" s="849"/>
      <c r="J19" s="849"/>
      <c r="K19" s="849"/>
      <c r="L19" s="849"/>
      <c r="M19" s="849"/>
      <c r="N19" s="849">
        <v>4</v>
      </c>
      <c r="O19" s="849">
        <v>2320</v>
      </c>
      <c r="P19" s="837"/>
      <c r="Q19" s="850">
        <v>580</v>
      </c>
    </row>
    <row r="20" spans="1:17" ht="14.4" customHeight="1" x14ac:dyDescent="0.3">
      <c r="A20" s="831" t="s">
        <v>4420</v>
      </c>
      <c r="B20" s="832" t="s">
        <v>4308</v>
      </c>
      <c r="C20" s="832" t="s">
        <v>4309</v>
      </c>
      <c r="D20" s="832" t="s">
        <v>4327</v>
      </c>
      <c r="E20" s="832" t="s">
        <v>4328</v>
      </c>
      <c r="F20" s="849">
        <v>1</v>
      </c>
      <c r="G20" s="849">
        <v>1008</v>
      </c>
      <c r="H20" s="849">
        <v>0.9990089197224975</v>
      </c>
      <c r="I20" s="849">
        <v>1008</v>
      </c>
      <c r="J20" s="849">
        <v>1</v>
      </c>
      <c r="K20" s="849">
        <v>1009</v>
      </c>
      <c r="L20" s="849">
        <v>1</v>
      </c>
      <c r="M20" s="849">
        <v>1009</v>
      </c>
      <c r="N20" s="849">
        <v>1</v>
      </c>
      <c r="O20" s="849">
        <v>1010</v>
      </c>
      <c r="P20" s="837">
        <v>1.0009910802775024</v>
      </c>
      <c r="Q20" s="850">
        <v>1010</v>
      </c>
    </row>
    <row r="21" spans="1:17" ht="14.4" customHeight="1" x14ac:dyDescent="0.3">
      <c r="A21" s="831" t="s">
        <v>4420</v>
      </c>
      <c r="B21" s="832" t="s">
        <v>4308</v>
      </c>
      <c r="C21" s="832" t="s">
        <v>4309</v>
      </c>
      <c r="D21" s="832" t="s">
        <v>4327</v>
      </c>
      <c r="E21" s="832" t="s">
        <v>4329</v>
      </c>
      <c r="F21" s="849"/>
      <c r="G21" s="849"/>
      <c r="H21" s="849"/>
      <c r="I21" s="849"/>
      <c r="J21" s="849">
        <v>1</v>
      </c>
      <c r="K21" s="849">
        <v>1009</v>
      </c>
      <c r="L21" s="849">
        <v>1</v>
      </c>
      <c r="M21" s="849">
        <v>1009</v>
      </c>
      <c r="N21" s="849"/>
      <c r="O21" s="849"/>
      <c r="P21" s="837"/>
      <c r="Q21" s="850"/>
    </row>
    <row r="22" spans="1:17" ht="14.4" customHeight="1" x14ac:dyDescent="0.3">
      <c r="A22" s="831" t="s">
        <v>4420</v>
      </c>
      <c r="B22" s="832" t="s">
        <v>4390</v>
      </c>
      <c r="C22" s="832" t="s">
        <v>4391</v>
      </c>
      <c r="D22" s="832" t="s">
        <v>4392</v>
      </c>
      <c r="E22" s="832" t="s">
        <v>4393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5568</v>
      </c>
      <c r="P22" s="837"/>
      <c r="Q22" s="850">
        <v>5568</v>
      </c>
    </row>
    <row r="23" spans="1:17" ht="14.4" customHeight="1" x14ac:dyDescent="0.3">
      <c r="A23" s="831" t="s">
        <v>4420</v>
      </c>
      <c r="B23" s="832" t="s">
        <v>4390</v>
      </c>
      <c r="C23" s="832" t="s">
        <v>4391</v>
      </c>
      <c r="D23" s="832" t="s">
        <v>4394</v>
      </c>
      <c r="E23" s="832" t="s">
        <v>4395</v>
      </c>
      <c r="F23" s="849"/>
      <c r="G23" s="849"/>
      <c r="H23" s="849"/>
      <c r="I23" s="849"/>
      <c r="J23" s="849"/>
      <c r="K23" s="849"/>
      <c r="L23" s="849"/>
      <c r="M23" s="849"/>
      <c r="N23" s="849">
        <v>5</v>
      </c>
      <c r="O23" s="849">
        <v>21842.15</v>
      </c>
      <c r="P23" s="837"/>
      <c r="Q23" s="850">
        <v>4368.43</v>
      </c>
    </row>
    <row r="24" spans="1:17" ht="14.4" customHeight="1" x14ac:dyDescent="0.3">
      <c r="A24" s="831" t="s">
        <v>4420</v>
      </c>
      <c r="B24" s="832" t="s">
        <v>4390</v>
      </c>
      <c r="C24" s="832" t="s">
        <v>4309</v>
      </c>
      <c r="D24" s="832" t="s">
        <v>4396</v>
      </c>
      <c r="E24" s="832" t="s">
        <v>4397</v>
      </c>
      <c r="F24" s="849"/>
      <c r="G24" s="849"/>
      <c r="H24" s="849"/>
      <c r="I24" s="849"/>
      <c r="J24" s="849"/>
      <c r="K24" s="849"/>
      <c r="L24" s="849"/>
      <c r="M24" s="849"/>
      <c r="N24" s="849">
        <v>6</v>
      </c>
      <c r="O24" s="849">
        <v>3480</v>
      </c>
      <c r="P24" s="837"/>
      <c r="Q24" s="850">
        <v>580</v>
      </c>
    </row>
    <row r="25" spans="1:17" ht="14.4" customHeight="1" x14ac:dyDescent="0.3">
      <c r="A25" s="831" t="s">
        <v>4420</v>
      </c>
      <c r="B25" s="832" t="s">
        <v>4390</v>
      </c>
      <c r="C25" s="832" t="s">
        <v>4309</v>
      </c>
      <c r="D25" s="832" t="s">
        <v>4396</v>
      </c>
      <c r="E25" s="832" t="s">
        <v>4421</v>
      </c>
      <c r="F25" s="849"/>
      <c r="G25" s="849"/>
      <c r="H25" s="849"/>
      <c r="I25" s="849"/>
      <c r="J25" s="849"/>
      <c r="K25" s="849"/>
      <c r="L25" s="849"/>
      <c r="M25" s="849"/>
      <c r="N25" s="849">
        <v>3</v>
      </c>
      <c r="O25" s="849">
        <v>1740</v>
      </c>
      <c r="P25" s="837"/>
      <c r="Q25" s="850">
        <v>580</v>
      </c>
    </row>
    <row r="26" spans="1:17" ht="14.4" customHeight="1" x14ac:dyDescent="0.3">
      <c r="A26" s="831" t="s">
        <v>4422</v>
      </c>
      <c r="B26" s="832" t="s">
        <v>4308</v>
      </c>
      <c r="C26" s="832" t="s">
        <v>4309</v>
      </c>
      <c r="D26" s="832" t="s">
        <v>4327</v>
      </c>
      <c r="E26" s="832" t="s">
        <v>4328</v>
      </c>
      <c r="F26" s="849"/>
      <c r="G26" s="849"/>
      <c r="H26" s="849"/>
      <c r="I26" s="849"/>
      <c r="J26" s="849">
        <v>1</v>
      </c>
      <c r="K26" s="849">
        <v>1009</v>
      </c>
      <c r="L26" s="849">
        <v>1</v>
      </c>
      <c r="M26" s="849">
        <v>1009</v>
      </c>
      <c r="N26" s="849">
        <v>2</v>
      </c>
      <c r="O26" s="849">
        <v>2020</v>
      </c>
      <c r="P26" s="837">
        <v>2.0019821605550048</v>
      </c>
      <c r="Q26" s="850">
        <v>1010</v>
      </c>
    </row>
    <row r="27" spans="1:17" ht="14.4" customHeight="1" x14ac:dyDescent="0.3">
      <c r="A27" s="831" t="s">
        <v>4422</v>
      </c>
      <c r="B27" s="832" t="s">
        <v>4308</v>
      </c>
      <c r="C27" s="832" t="s">
        <v>4309</v>
      </c>
      <c r="D27" s="832" t="s">
        <v>4327</v>
      </c>
      <c r="E27" s="832" t="s">
        <v>4329</v>
      </c>
      <c r="F27" s="849">
        <v>1</v>
      </c>
      <c r="G27" s="849">
        <v>1008</v>
      </c>
      <c r="H27" s="849">
        <v>0.49950445986124875</v>
      </c>
      <c r="I27" s="849">
        <v>1008</v>
      </c>
      <c r="J27" s="849">
        <v>2</v>
      </c>
      <c r="K27" s="849">
        <v>2018</v>
      </c>
      <c r="L27" s="849">
        <v>1</v>
      </c>
      <c r="M27" s="849">
        <v>1009</v>
      </c>
      <c r="N27" s="849"/>
      <c r="O27" s="849"/>
      <c r="P27" s="837"/>
      <c r="Q27" s="850"/>
    </row>
    <row r="28" spans="1:17" ht="14.4" customHeight="1" x14ac:dyDescent="0.3">
      <c r="A28" s="831" t="s">
        <v>4422</v>
      </c>
      <c r="B28" s="832" t="s">
        <v>4308</v>
      </c>
      <c r="C28" s="832" t="s">
        <v>4309</v>
      </c>
      <c r="D28" s="832" t="s">
        <v>4347</v>
      </c>
      <c r="E28" s="832" t="s">
        <v>4349</v>
      </c>
      <c r="F28" s="849"/>
      <c r="G28" s="849"/>
      <c r="H28" s="849"/>
      <c r="I28" s="849"/>
      <c r="J28" s="849">
        <v>1</v>
      </c>
      <c r="K28" s="849">
        <v>2015</v>
      </c>
      <c r="L28" s="849">
        <v>1</v>
      </c>
      <c r="M28" s="849">
        <v>2015</v>
      </c>
      <c r="N28" s="849"/>
      <c r="O28" s="849"/>
      <c r="P28" s="837"/>
      <c r="Q28" s="850"/>
    </row>
    <row r="29" spans="1:17" ht="14.4" customHeight="1" x14ac:dyDescent="0.3">
      <c r="A29" s="831" t="s">
        <v>4422</v>
      </c>
      <c r="B29" s="832" t="s">
        <v>4365</v>
      </c>
      <c r="C29" s="832" t="s">
        <v>4309</v>
      </c>
      <c r="D29" s="832" t="s">
        <v>4370</v>
      </c>
      <c r="E29" s="832" t="s">
        <v>4371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127</v>
      </c>
      <c r="P29" s="837"/>
      <c r="Q29" s="850">
        <v>127</v>
      </c>
    </row>
    <row r="30" spans="1:17" ht="14.4" customHeight="1" x14ac:dyDescent="0.3">
      <c r="A30" s="831" t="s">
        <v>4422</v>
      </c>
      <c r="B30" s="832" t="s">
        <v>4365</v>
      </c>
      <c r="C30" s="832" t="s">
        <v>4309</v>
      </c>
      <c r="D30" s="832" t="s">
        <v>4370</v>
      </c>
      <c r="E30" s="832" t="s">
        <v>4372</v>
      </c>
      <c r="F30" s="849">
        <v>1</v>
      </c>
      <c r="G30" s="849">
        <v>126</v>
      </c>
      <c r="H30" s="849"/>
      <c r="I30" s="849">
        <v>126</v>
      </c>
      <c r="J30" s="849"/>
      <c r="K30" s="849"/>
      <c r="L30" s="849"/>
      <c r="M30" s="849"/>
      <c r="N30" s="849">
        <v>1</v>
      </c>
      <c r="O30" s="849">
        <v>127</v>
      </c>
      <c r="P30" s="837"/>
      <c r="Q30" s="850">
        <v>127</v>
      </c>
    </row>
    <row r="31" spans="1:17" ht="14.4" customHeight="1" x14ac:dyDescent="0.3">
      <c r="A31" s="831" t="s">
        <v>4422</v>
      </c>
      <c r="B31" s="832" t="s">
        <v>4365</v>
      </c>
      <c r="C31" s="832" t="s">
        <v>4309</v>
      </c>
      <c r="D31" s="832" t="s">
        <v>4388</v>
      </c>
      <c r="E31" s="832" t="s">
        <v>4389</v>
      </c>
      <c r="F31" s="849"/>
      <c r="G31" s="849"/>
      <c r="H31" s="849"/>
      <c r="I31" s="849"/>
      <c r="J31" s="849">
        <v>1</v>
      </c>
      <c r="K31" s="849">
        <v>251</v>
      </c>
      <c r="L31" s="849">
        <v>1</v>
      </c>
      <c r="M31" s="849">
        <v>251</v>
      </c>
      <c r="N31" s="849"/>
      <c r="O31" s="849"/>
      <c r="P31" s="837"/>
      <c r="Q31" s="850"/>
    </row>
    <row r="32" spans="1:17" ht="14.4" customHeight="1" x14ac:dyDescent="0.3">
      <c r="A32" s="831" t="s">
        <v>4422</v>
      </c>
      <c r="B32" s="832" t="s">
        <v>4390</v>
      </c>
      <c r="C32" s="832" t="s">
        <v>4391</v>
      </c>
      <c r="D32" s="832" t="s">
        <v>4418</v>
      </c>
      <c r="E32" s="832" t="s">
        <v>4393</v>
      </c>
      <c r="F32" s="849"/>
      <c r="G32" s="849"/>
      <c r="H32" s="849"/>
      <c r="I32" s="849"/>
      <c r="J32" s="849"/>
      <c r="K32" s="849"/>
      <c r="L32" s="849"/>
      <c r="M32" s="849"/>
      <c r="N32" s="849">
        <v>2</v>
      </c>
      <c r="O32" s="849">
        <v>13354.96</v>
      </c>
      <c r="P32" s="837"/>
      <c r="Q32" s="850">
        <v>6677.48</v>
      </c>
    </row>
    <row r="33" spans="1:17" ht="14.4" customHeight="1" x14ac:dyDescent="0.3">
      <c r="A33" s="831" t="s">
        <v>4422</v>
      </c>
      <c r="B33" s="832" t="s">
        <v>4390</v>
      </c>
      <c r="C33" s="832" t="s">
        <v>4391</v>
      </c>
      <c r="D33" s="832" t="s">
        <v>4394</v>
      </c>
      <c r="E33" s="832" t="s">
        <v>4395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4368.43</v>
      </c>
      <c r="P33" s="837"/>
      <c r="Q33" s="850">
        <v>4368.43</v>
      </c>
    </row>
    <row r="34" spans="1:17" ht="14.4" customHeight="1" x14ac:dyDescent="0.3">
      <c r="A34" s="831" t="s">
        <v>4422</v>
      </c>
      <c r="B34" s="832" t="s">
        <v>4390</v>
      </c>
      <c r="C34" s="832" t="s">
        <v>4309</v>
      </c>
      <c r="D34" s="832" t="s">
        <v>4396</v>
      </c>
      <c r="E34" s="832" t="s">
        <v>4397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580</v>
      </c>
      <c r="P34" s="837"/>
      <c r="Q34" s="850">
        <v>580</v>
      </c>
    </row>
    <row r="35" spans="1:17" ht="14.4" customHeight="1" x14ac:dyDescent="0.3">
      <c r="A35" s="831" t="s">
        <v>4422</v>
      </c>
      <c r="B35" s="832" t="s">
        <v>4390</v>
      </c>
      <c r="C35" s="832" t="s">
        <v>4309</v>
      </c>
      <c r="D35" s="832" t="s">
        <v>4396</v>
      </c>
      <c r="E35" s="832" t="s">
        <v>4421</v>
      </c>
      <c r="F35" s="849"/>
      <c r="G35" s="849"/>
      <c r="H35" s="849"/>
      <c r="I35" s="849"/>
      <c r="J35" s="849"/>
      <c r="K35" s="849"/>
      <c r="L35" s="849"/>
      <c r="M35" s="849"/>
      <c r="N35" s="849">
        <v>2</v>
      </c>
      <c r="O35" s="849">
        <v>1160</v>
      </c>
      <c r="P35" s="837"/>
      <c r="Q35" s="850">
        <v>580</v>
      </c>
    </row>
    <row r="36" spans="1:17" ht="14.4" customHeight="1" x14ac:dyDescent="0.3">
      <c r="A36" s="831" t="s">
        <v>4423</v>
      </c>
      <c r="B36" s="832" t="s">
        <v>4308</v>
      </c>
      <c r="C36" s="832" t="s">
        <v>4309</v>
      </c>
      <c r="D36" s="832" t="s">
        <v>4327</v>
      </c>
      <c r="E36" s="832" t="s">
        <v>4328</v>
      </c>
      <c r="F36" s="849">
        <v>1</v>
      </c>
      <c r="G36" s="849">
        <v>1008</v>
      </c>
      <c r="H36" s="849"/>
      <c r="I36" s="849">
        <v>1008</v>
      </c>
      <c r="J36" s="849"/>
      <c r="K36" s="849"/>
      <c r="L36" s="849"/>
      <c r="M36" s="849"/>
      <c r="N36" s="849">
        <v>1</v>
      </c>
      <c r="O36" s="849">
        <v>1010</v>
      </c>
      <c r="P36" s="837"/>
      <c r="Q36" s="850">
        <v>1010</v>
      </c>
    </row>
    <row r="37" spans="1:17" ht="14.4" customHeight="1" x14ac:dyDescent="0.3">
      <c r="A37" s="831" t="s">
        <v>4423</v>
      </c>
      <c r="B37" s="832" t="s">
        <v>4308</v>
      </c>
      <c r="C37" s="832" t="s">
        <v>4309</v>
      </c>
      <c r="D37" s="832" t="s">
        <v>4347</v>
      </c>
      <c r="E37" s="832" t="s">
        <v>4348</v>
      </c>
      <c r="F37" s="849"/>
      <c r="G37" s="849"/>
      <c r="H37" s="849"/>
      <c r="I37" s="849"/>
      <c r="J37" s="849"/>
      <c r="K37" s="849"/>
      <c r="L37" s="849"/>
      <c r="M37" s="849"/>
      <c r="N37" s="849">
        <v>1</v>
      </c>
      <c r="O37" s="849">
        <v>2016</v>
      </c>
      <c r="P37" s="837"/>
      <c r="Q37" s="850">
        <v>2016</v>
      </c>
    </row>
    <row r="38" spans="1:17" ht="14.4" customHeight="1" x14ac:dyDescent="0.3">
      <c r="A38" s="831" t="s">
        <v>4423</v>
      </c>
      <c r="B38" s="832" t="s">
        <v>4390</v>
      </c>
      <c r="C38" s="832" t="s">
        <v>4391</v>
      </c>
      <c r="D38" s="832" t="s">
        <v>4424</v>
      </c>
      <c r="E38" s="832" t="s">
        <v>4425</v>
      </c>
      <c r="F38" s="849"/>
      <c r="G38" s="849"/>
      <c r="H38" s="849"/>
      <c r="I38" s="849"/>
      <c r="J38" s="849"/>
      <c r="K38" s="849"/>
      <c r="L38" s="849"/>
      <c r="M38" s="849"/>
      <c r="N38" s="849">
        <v>2</v>
      </c>
      <c r="O38" s="849">
        <v>9712.7199999999993</v>
      </c>
      <c r="P38" s="837"/>
      <c r="Q38" s="850">
        <v>4856.3599999999997</v>
      </c>
    </row>
    <row r="39" spans="1:17" ht="14.4" customHeight="1" x14ac:dyDescent="0.3">
      <c r="A39" s="831" t="s">
        <v>4423</v>
      </c>
      <c r="B39" s="832" t="s">
        <v>4390</v>
      </c>
      <c r="C39" s="832" t="s">
        <v>4391</v>
      </c>
      <c r="D39" s="832" t="s">
        <v>4418</v>
      </c>
      <c r="E39" s="832" t="s">
        <v>4393</v>
      </c>
      <c r="F39" s="849"/>
      <c r="G39" s="849"/>
      <c r="H39" s="849"/>
      <c r="I39" s="849"/>
      <c r="J39" s="849"/>
      <c r="K39" s="849"/>
      <c r="L39" s="849"/>
      <c r="M39" s="849"/>
      <c r="N39" s="849">
        <v>9</v>
      </c>
      <c r="O39" s="849">
        <v>60097.32</v>
      </c>
      <c r="P39" s="837"/>
      <c r="Q39" s="850">
        <v>6677.48</v>
      </c>
    </row>
    <row r="40" spans="1:17" ht="14.4" customHeight="1" x14ac:dyDescent="0.3">
      <c r="A40" s="831" t="s">
        <v>4423</v>
      </c>
      <c r="B40" s="832" t="s">
        <v>4390</v>
      </c>
      <c r="C40" s="832" t="s">
        <v>4391</v>
      </c>
      <c r="D40" s="832" t="s">
        <v>4392</v>
      </c>
      <c r="E40" s="832" t="s">
        <v>4393</v>
      </c>
      <c r="F40" s="849"/>
      <c r="G40" s="849"/>
      <c r="H40" s="849"/>
      <c r="I40" s="849"/>
      <c r="J40" s="849"/>
      <c r="K40" s="849"/>
      <c r="L40" s="849"/>
      <c r="M40" s="849"/>
      <c r="N40" s="849">
        <v>5</v>
      </c>
      <c r="O40" s="849">
        <v>27840</v>
      </c>
      <c r="P40" s="837"/>
      <c r="Q40" s="850">
        <v>5568</v>
      </c>
    </row>
    <row r="41" spans="1:17" ht="14.4" customHeight="1" x14ac:dyDescent="0.3">
      <c r="A41" s="831" t="s">
        <v>4423</v>
      </c>
      <c r="B41" s="832" t="s">
        <v>4390</v>
      </c>
      <c r="C41" s="832" t="s">
        <v>4391</v>
      </c>
      <c r="D41" s="832" t="s">
        <v>4394</v>
      </c>
      <c r="E41" s="832" t="s">
        <v>4395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4368.43</v>
      </c>
      <c r="P41" s="837"/>
      <c r="Q41" s="850">
        <v>4368.43</v>
      </c>
    </row>
    <row r="42" spans="1:17" ht="14.4" customHeight="1" x14ac:dyDescent="0.3">
      <c r="A42" s="831" t="s">
        <v>4423</v>
      </c>
      <c r="B42" s="832" t="s">
        <v>4390</v>
      </c>
      <c r="C42" s="832" t="s">
        <v>4391</v>
      </c>
      <c r="D42" s="832" t="s">
        <v>4426</v>
      </c>
      <c r="E42" s="832" t="s">
        <v>4395</v>
      </c>
      <c r="F42" s="849"/>
      <c r="G42" s="849"/>
      <c r="H42" s="849"/>
      <c r="I42" s="849"/>
      <c r="J42" s="849"/>
      <c r="K42" s="849"/>
      <c r="L42" s="849"/>
      <c r="M42" s="849"/>
      <c r="N42" s="849">
        <v>2</v>
      </c>
      <c r="O42" s="849">
        <v>4984.8999999999996</v>
      </c>
      <c r="P42" s="837"/>
      <c r="Q42" s="850">
        <v>2492.4499999999998</v>
      </c>
    </row>
    <row r="43" spans="1:17" ht="14.4" customHeight="1" x14ac:dyDescent="0.3">
      <c r="A43" s="831" t="s">
        <v>4423</v>
      </c>
      <c r="B43" s="832" t="s">
        <v>4390</v>
      </c>
      <c r="C43" s="832" t="s">
        <v>4309</v>
      </c>
      <c r="D43" s="832" t="s">
        <v>4396</v>
      </c>
      <c r="E43" s="832" t="s">
        <v>4397</v>
      </c>
      <c r="F43" s="849"/>
      <c r="G43" s="849"/>
      <c r="H43" s="849"/>
      <c r="I43" s="849"/>
      <c r="J43" s="849"/>
      <c r="K43" s="849"/>
      <c r="L43" s="849"/>
      <c r="M43" s="849"/>
      <c r="N43" s="849">
        <v>19</v>
      </c>
      <c r="O43" s="849">
        <v>11020</v>
      </c>
      <c r="P43" s="837"/>
      <c r="Q43" s="850">
        <v>580</v>
      </c>
    </row>
    <row r="44" spans="1:17" ht="14.4" customHeight="1" x14ac:dyDescent="0.3">
      <c r="A44" s="831" t="s">
        <v>4423</v>
      </c>
      <c r="B44" s="832" t="s">
        <v>4390</v>
      </c>
      <c r="C44" s="832" t="s">
        <v>4309</v>
      </c>
      <c r="D44" s="832" t="s">
        <v>4396</v>
      </c>
      <c r="E44" s="832" t="s">
        <v>4421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580</v>
      </c>
      <c r="P44" s="837"/>
      <c r="Q44" s="850">
        <v>580</v>
      </c>
    </row>
    <row r="45" spans="1:17" ht="14.4" customHeight="1" x14ac:dyDescent="0.3">
      <c r="A45" s="831" t="s">
        <v>4427</v>
      </c>
      <c r="B45" s="832" t="s">
        <v>4308</v>
      </c>
      <c r="C45" s="832" t="s">
        <v>4309</v>
      </c>
      <c r="D45" s="832" t="s">
        <v>4327</v>
      </c>
      <c r="E45" s="832" t="s">
        <v>4328</v>
      </c>
      <c r="F45" s="849">
        <v>1</v>
      </c>
      <c r="G45" s="849">
        <v>1008</v>
      </c>
      <c r="H45" s="849"/>
      <c r="I45" s="849">
        <v>1008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4427</v>
      </c>
      <c r="B46" s="832" t="s">
        <v>4308</v>
      </c>
      <c r="C46" s="832" t="s">
        <v>4309</v>
      </c>
      <c r="D46" s="832" t="s">
        <v>4350</v>
      </c>
      <c r="E46" s="832" t="s">
        <v>4352</v>
      </c>
      <c r="F46" s="849">
        <v>1</v>
      </c>
      <c r="G46" s="849">
        <v>354</v>
      </c>
      <c r="H46" s="849">
        <v>0.9971830985915493</v>
      </c>
      <c r="I46" s="849">
        <v>354</v>
      </c>
      <c r="J46" s="849">
        <v>1</v>
      </c>
      <c r="K46" s="849">
        <v>355</v>
      </c>
      <c r="L46" s="849">
        <v>1</v>
      </c>
      <c r="M46" s="849">
        <v>355</v>
      </c>
      <c r="N46" s="849"/>
      <c r="O46" s="849"/>
      <c r="P46" s="837"/>
      <c r="Q46" s="850"/>
    </row>
    <row r="47" spans="1:17" ht="14.4" customHeight="1" x14ac:dyDescent="0.3">
      <c r="A47" s="831" t="s">
        <v>4307</v>
      </c>
      <c r="B47" s="832" t="s">
        <v>4365</v>
      </c>
      <c r="C47" s="832" t="s">
        <v>4309</v>
      </c>
      <c r="D47" s="832" t="s">
        <v>4370</v>
      </c>
      <c r="E47" s="832" t="s">
        <v>4371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127</v>
      </c>
      <c r="P47" s="837"/>
      <c r="Q47" s="850">
        <v>127</v>
      </c>
    </row>
    <row r="48" spans="1:17" ht="14.4" customHeight="1" x14ac:dyDescent="0.3">
      <c r="A48" s="831" t="s">
        <v>4428</v>
      </c>
      <c r="B48" s="832" t="s">
        <v>4308</v>
      </c>
      <c r="C48" s="832" t="s">
        <v>4309</v>
      </c>
      <c r="D48" s="832" t="s">
        <v>4327</v>
      </c>
      <c r="E48" s="832" t="s">
        <v>4328</v>
      </c>
      <c r="F48" s="849">
        <v>6</v>
      </c>
      <c r="G48" s="849">
        <v>6048</v>
      </c>
      <c r="H48" s="849">
        <v>1.998017839444995</v>
      </c>
      <c r="I48" s="849">
        <v>1008</v>
      </c>
      <c r="J48" s="849">
        <v>3</v>
      </c>
      <c r="K48" s="849">
        <v>3027</v>
      </c>
      <c r="L48" s="849">
        <v>1</v>
      </c>
      <c r="M48" s="849">
        <v>1009</v>
      </c>
      <c r="N48" s="849">
        <v>11</v>
      </c>
      <c r="O48" s="849">
        <v>11110</v>
      </c>
      <c r="P48" s="837">
        <v>3.6703006276841759</v>
      </c>
      <c r="Q48" s="850">
        <v>1010</v>
      </c>
    </row>
    <row r="49" spans="1:17" ht="14.4" customHeight="1" x14ac:dyDescent="0.3">
      <c r="A49" s="831" t="s">
        <v>4428</v>
      </c>
      <c r="B49" s="832" t="s">
        <v>4308</v>
      </c>
      <c r="C49" s="832" t="s">
        <v>4309</v>
      </c>
      <c r="D49" s="832" t="s">
        <v>4327</v>
      </c>
      <c r="E49" s="832" t="s">
        <v>4329</v>
      </c>
      <c r="F49" s="849"/>
      <c r="G49" s="849"/>
      <c r="H49" s="849"/>
      <c r="I49" s="849"/>
      <c r="J49" s="849">
        <v>1</v>
      </c>
      <c r="K49" s="849">
        <v>1009</v>
      </c>
      <c r="L49" s="849">
        <v>1</v>
      </c>
      <c r="M49" s="849">
        <v>1009</v>
      </c>
      <c r="N49" s="849">
        <v>1</v>
      </c>
      <c r="O49" s="849">
        <v>1010</v>
      </c>
      <c r="P49" s="837">
        <v>1.0009910802775024</v>
      </c>
      <c r="Q49" s="850">
        <v>1010</v>
      </c>
    </row>
    <row r="50" spans="1:17" ht="14.4" customHeight="1" x14ac:dyDescent="0.3">
      <c r="A50" s="831" t="s">
        <v>4428</v>
      </c>
      <c r="B50" s="832" t="s">
        <v>4308</v>
      </c>
      <c r="C50" s="832" t="s">
        <v>4309</v>
      </c>
      <c r="D50" s="832" t="s">
        <v>4347</v>
      </c>
      <c r="E50" s="832" t="s">
        <v>4348</v>
      </c>
      <c r="F50" s="849">
        <v>1</v>
      </c>
      <c r="G50" s="849">
        <v>1929</v>
      </c>
      <c r="H50" s="849"/>
      <c r="I50" s="849">
        <v>1929</v>
      </c>
      <c r="J50" s="849"/>
      <c r="K50" s="849"/>
      <c r="L50" s="849"/>
      <c r="M50" s="849"/>
      <c r="N50" s="849">
        <v>1</v>
      </c>
      <c r="O50" s="849">
        <v>2016</v>
      </c>
      <c r="P50" s="837"/>
      <c r="Q50" s="850">
        <v>2016</v>
      </c>
    </row>
    <row r="51" spans="1:17" ht="14.4" customHeight="1" x14ac:dyDescent="0.3">
      <c r="A51" s="831" t="s">
        <v>4428</v>
      </c>
      <c r="B51" s="832" t="s">
        <v>4365</v>
      </c>
      <c r="C51" s="832" t="s">
        <v>4309</v>
      </c>
      <c r="D51" s="832" t="s">
        <v>4370</v>
      </c>
      <c r="E51" s="832" t="s">
        <v>4371</v>
      </c>
      <c r="F51" s="849">
        <v>2</v>
      </c>
      <c r="G51" s="849">
        <v>252</v>
      </c>
      <c r="H51" s="849"/>
      <c r="I51" s="849">
        <v>126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4428</v>
      </c>
      <c r="B52" s="832" t="s">
        <v>4365</v>
      </c>
      <c r="C52" s="832" t="s">
        <v>4309</v>
      </c>
      <c r="D52" s="832" t="s">
        <v>4370</v>
      </c>
      <c r="E52" s="832" t="s">
        <v>4372</v>
      </c>
      <c r="F52" s="849"/>
      <c r="G52" s="849"/>
      <c r="H52" s="849"/>
      <c r="I52" s="849"/>
      <c r="J52" s="849">
        <v>1</v>
      </c>
      <c r="K52" s="849">
        <v>126</v>
      </c>
      <c r="L52" s="849">
        <v>1</v>
      </c>
      <c r="M52" s="849">
        <v>126</v>
      </c>
      <c r="N52" s="849">
        <v>1</v>
      </c>
      <c r="O52" s="849">
        <v>127</v>
      </c>
      <c r="P52" s="837">
        <v>1.0079365079365079</v>
      </c>
      <c r="Q52" s="850">
        <v>127</v>
      </c>
    </row>
    <row r="53" spans="1:17" ht="14.4" customHeight="1" x14ac:dyDescent="0.3">
      <c r="A53" s="831" t="s">
        <v>4428</v>
      </c>
      <c r="B53" s="832" t="s">
        <v>4365</v>
      </c>
      <c r="C53" s="832" t="s">
        <v>4309</v>
      </c>
      <c r="D53" s="832" t="s">
        <v>4385</v>
      </c>
      <c r="E53" s="832" t="s">
        <v>4386</v>
      </c>
      <c r="F53" s="849"/>
      <c r="G53" s="849"/>
      <c r="H53" s="849"/>
      <c r="I53" s="849"/>
      <c r="J53" s="849">
        <v>1</v>
      </c>
      <c r="K53" s="849">
        <v>373</v>
      </c>
      <c r="L53" s="849">
        <v>1</v>
      </c>
      <c r="M53" s="849">
        <v>373</v>
      </c>
      <c r="N53" s="849"/>
      <c r="O53" s="849"/>
      <c r="P53" s="837"/>
      <c r="Q53" s="850"/>
    </row>
    <row r="54" spans="1:17" ht="14.4" customHeight="1" x14ac:dyDescent="0.3">
      <c r="A54" s="831" t="s">
        <v>4428</v>
      </c>
      <c r="B54" s="832" t="s">
        <v>4365</v>
      </c>
      <c r="C54" s="832" t="s">
        <v>4309</v>
      </c>
      <c r="D54" s="832" t="s">
        <v>4388</v>
      </c>
      <c r="E54" s="832" t="s">
        <v>4389</v>
      </c>
      <c r="F54" s="849"/>
      <c r="G54" s="849"/>
      <c r="H54" s="849"/>
      <c r="I54" s="849"/>
      <c r="J54" s="849">
        <v>1</v>
      </c>
      <c r="K54" s="849">
        <v>251</v>
      </c>
      <c r="L54" s="849">
        <v>1</v>
      </c>
      <c r="M54" s="849">
        <v>251</v>
      </c>
      <c r="N54" s="849"/>
      <c r="O54" s="849"/>
      <c r="P54" s="837"/>
      <c r="Q54" s="850"/>
    </row>
    <row r="55" spans="1:17" ht="14.4" customHeight="1" x14ac:dyDescent="0.3">
      <c r="A55" s="831" t="s">
        <v>4428</v>
      </c>
      <c r="B55" s="832" t="s">
        <v>4429</v>
      </c>
      <c r="C55" s="832" t="s">
        <v>4391</v>
      </c>
      <c r="D55" s="832" t="s">
        <v>4430</v>
      </c>
      <c r="E55" s="832" t="s">
        <v>4431</v>
      </c>
      <c r="F55" s="849">
        <v>1</v>
      </c>
      <c r="G55" s="849">
        <v>69228.990000000005</v>
      </c>
      <c r="H55" s="849"/>
      <c r="I55" s="849">
        <v>69228.990000000005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4428</v>
      </c>
      <c r="B56" s="832" t="s">
        <v>4429</v>
      </c>
      <c r="C56" s="832" t="s">
        <v>4391</v>
      </c>
      <c r="D56" s="832" t="s">
        <v>4432</v>
      </c>
      <c r="E56" s="832" t="s">
        <v>4433</v>
      </c>
      <c r="F56" s="849">
        <v>2</v>
      </c>
      <c r="G56" s="849">
        <v>14180.56</v>
      </c>
      <c r="H56" s="849"/>
      <c r="I56" s="849">
        <v>7090.28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4428</v>
      </c>
      <c r="B57" s="832" t="s">
        <v>4429</v>
      </c>
      <c r="C57" s="832" t="s">
        <v>4309</v>
      </c>
      <c r="D57" s="832" t="s">
        <v>4434</v>
      </c>
      <c r="E57" s="832" t="s">
        <v>4435</v>
      </c>
      <c r="F57" s="849">
        <v>1</v>
      </c>
      <c r="G57" s="849">
        <v>0</v>
      </c>
      <c r="H57" s="849"/>
      <c r="I57" s="849">
        <v>0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4428</v>
      </c>
      <c r="B58" s="832" t="s">
        <v>4429</v>
      </c>
      <c r="C58" s="832" t="s">
        <v>4309</v>
      </c>
      <c r="D58" s="832" t="s">
        <v>4436</v>
      </c>
      <c r="E58" s="832" t="s">
        <v>4437</v>
      </c>
      <c r="F58" s="849">
        <v>1</v>
      </c>
      <c r="G58" s="849">
        <v>0</v>
      </c>
      <c r="H58" s="849"/>
      <c r="I58" s="849">
        <v>0</v>
      </c>
      <c r="J58" s="849"/>
      <c r="K58" s="849"/>
      <c r="L58" s="849"/>
      <c r="M58" s="849"/>
      <c r="N58" s="849"/>
      <c r="O58" s="849"/>
      <c r="P58" s="837"/>
      <c r="Q58" s="850"/>
    </row>
    <row r="59" spans="1:17" ht="14.4" customHeight="1" x14ac:dyDescent="0.3">
      <c r="A59" s="831" t="s">
        <v>4428</v>
      </c>
      <c r="B59" s="832" t="s">
        <v>4429</v>
      </c>
      <c r="C59" s="832" t="s">
        <v>4309</v>
      </c>
      <c r="D59" s="832" t="s">
        <v>4438</v>
      </c>
      <c r="E59" s="832" t="s">
        <v>4439</v>
      </c>
      <c r="F59" s="849">
        <v>1</v>
      </c>
      <c r="G59" s="849">
        <v>0</v>
      </c>
      <c r="H59" s="849"/>
      <c r="I59" s="849">
        <v>0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4428</v>
      </c>
      <c r="B60" s="832" t="s">
        <v>4429</v>
      </c>
      <c r="C60" s="832" t="s">
        <v>4309</v>
      </c>
      <c r="D60" s="832" t="s">
        <v>4440</v>
      </c>
      <c r="E60" s="832" t="s">
        <v>4441</v>
      </c>
      <c r="F60" s="849">
        <v>1</v>
      </c>
      <c r="G60" s="849">
        <v>18688</v>
      </c>
      <c r="H60" s="849"/>
      <c r="I60" s="849">
        <v>18688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4428</v>
      </c>
      <c r="B61" s="832" t="s">
        <v>4429</v>
      </c>
      <c r="C61" s="832" t="s">
        <v>4309</v>
      </c>
      <c r="D61" s="832" t="s">
        <v>4442</v>
      </c>
      <c r="E61" s="832" t="s">
        <v>4443</v>
      </c>
      <c r="F61" s="849">
        <v>1</v>
      </c>
      <c r="G61" s="849">
        <v>0</v>
      </c>
      <c r="H61" s="849"/>
      <c r="I61" s="849">
        <v>0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4428</v>
      </c>
      <c r="B62" s="832" t="s">
        <v>4429</v>
      </c>
      <c r="C62" s="832" t="s">
        <v>4309</v>
      </c>
      <c r="D62" s="832" t="s">
        <v>4444</v>
      </c>
      <c r="E62" s="832" t="s">
        <v>4445</v>
      </c>
      <c r="F62" s="849">
        <v>1</v>
      </c>
      <c r="G62" s="849">
        <v>0</v>
      </c>
      <c r="H62" s="849"/>
      <c r="I62" s="849">
        <v>0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4446</v>
      </c>
      <c r="B63" s="832" t="s">
        <v>4308</v>
      </c>
      <c r="C63" s="832" t="s">
        <v>4309</v>
      </c>
      <c r="D63" s="832" t="s">
        <v>4310</v>
      </c>
      <c r="E63" s="832" t="s">
        <v>4311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37</v>
      </c>
      <c r="P63" s="837"/>
      <c r="Q63" s="850">
        <v>37</v>
      </c>
    </row>
    <row r="64" spans="1:17" ht="14.4" customHeight="1" x14ac:dyDescent="0.3">
      <c r="A64" s="831" t="s">
        <v>4446</v>
      </c>
      <c r="B64" s="832" t="s">
        <v>4308</v>
      </c>
      <c r="C64" s="832" t="s">
        <v>4309</v>
      </c>
      <c r="D64" s="832" t="s">
        <v>4350</v>
      </c>
      <c r="E64" s="832" t="s">
        <v>4352</v>
      </c>
      <c r="F64" s="849"/>
      <c r="G64" s="849"/>
      <c r="H64" s="849"/>
      <c r="I64" s="849"/>
      <c r="J64" s="849"/>
      <c r="K64" s="849"/>
      <c r="L64" s="849"/>
      <c r="M64" s="849"/>
      <c r="N64" s="849">
        <v>1</v>
      </c>
      <c r="O64" s="849">
        <v>355</v>
      </c>
      <c r="P64" s="837"/>
      <c r="Q64" s="850">
        <v>355</v>
      </c>
    </row>
    <row r="65" spans="1:17" ht="14.4" customHeight="1" x14ac:dyDescent="0.3">
      <c r="A65" s="831" t="s">
        <v>4446</v>
      </c>
      <c r="B65" s="832" t="s">
        <v>4365</v>
      </c>
      <c r="C65" s="832" t="s">
        <v>4309</v>
      </c>
      <c r="D65" s="832" t="s">
        <v>4370</v>
      </c>
      <c r="E65" s="832" t="s">
        <v>4371</v>
      </c>
      <c r="F65" s="849">
        <v>1</v>
      </c>
      <c r="G65" s="849">
        <v>126</v>
      </c>
      <c r="H65" s="849"/>
      <c r="I65" s="849">
        <v>126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4446</v>
      </c>
      <c r="B66" s="832" t="s">
        <v>4390</v>
      </c>
      <c r="C66" s="832" t="s">
        <v>4309</v>
      </c>
      <c r="D66" s="832" t="s">
        <v>4396</v>
      </c>
      <c r="E66" s="832" t="s">
        <v>4397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580</v>
      </c>
      <c r="P66" s="837"/>
      <c r="Q66" s="850">
        <v>580</v>
      </c>
    </row>
    <row r="67" spans="1:17" ht="14.4" customHeight="1" x14ac:dyDescent="0.3">
      <c r="A67" s="831" t="s">
        <v>4447</v>
      </c>
      <c r="B67" s="832" t="s">
        <v>4308</v>
      </c>
      <c r="C67" s="832" t="s">
        <v>4309</v>
      </c>
      <c r="D67" s="832" t="s">
        <v>4327</v>
      </c>
      <c r="E67" s="832" t="s">
        <v>4328</v>
      </c>
      <c r="F67" s="849">
        <v>2</v>
      </c>
      <c r="G67" s="849">
        <v>2016</v>
      </c>
      <c r="H67" s="849">
        <v>1.998017839444995</v>
      </c>
      <c r="I67" s="849">
        <v>1008</v>
      </c>
      <c r="J67" s="849">
        <v>1</v>
      </c>
      <c r="K67" s="849">
        <v>1009</v>
      </c>
      <c r="L67" s="849">
        <v>1</v>
      </c>
      <c r="M67" s="849">
        <v>1009</v>
      </c>
      <c r="N67" s="849">
        <v>1</v>
      </c>
      <c r="O67" s="849">
        <v>1010</v>
      </c>
      <c r="P67" s="837">
        <v>1.0009910802775024</v>
      </c>
      <c r="Q67" s="850">
        <v>1010</v>
      </c>
    </row>
    <row r="68" spans="1:17" ht="14.4" customHeight="1" x14ac:dyDescent="0.3">
      <c r="A68" s="831" t="s">
        <v>4447</v>
      </c>
      <c r="B68" s="832" t="s">
        <v>4308</v>
      </c>
      <c r="C68" s="832" t="s">
        <v>4309</v>
      </c>
      <c r="D68" s="832" t="s">
        <v>4327</v>
      </c>
      <c r="E68" s="832" t="s">
        <v>4329</v>
      </c>
      <c r="F68" s="849">
        <v>1</v>
      </c>
      <c r="G68" s="849">
        <v>1008</v>
      </c>
      <c r="H68" s="849"/>
      <c r="I68" s="849">
        <v>1008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4447</v>
      </c>
      <c r="B69" s="832" t="s">
        <v>4308</v>
      </c>
      <c r="C69" s="832" t="s">
        <v>4309</v>
      </c>
      <c r="D69" s="832" t="s">
        <v>4347</v>
      </c>
      <c r="E69" s="832" t="s">
        <v>4348</v>
      </c>
      <c r="F69" s="849">
        <v>1</v>
      </c>
      <c r="G69" s="849">
        <v>1929</v>
      </c>
      <c r="H69" s="849"/>
      <c r="I69" s="849">
        <v>1929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4447</v>
      </c>
      <c r="B70" s="832" t="s">
        <v>4365</v>
      </c>
      <c r="C70" s="832" t="s">
        <v>4309</v>
      </c>
      <c r="D70" s="832" t="s">
        <v>4385</v>
      </c>
      <c r="E70" s="832" t="s">
        <v>4386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374</v>
      </c>
      <c r="P70" s="837"/>
      <c r="Q70" s="850">
        <v>374</v>
      </c>
    </row>
    <row r="71" spans="1:17" ht="14.4" customHeight="1" x14ac:dyDescent="0.3">
      <c r="A71" s="831" t="s">
        <v>4447</v>
      </c>
      <c r="B71" s="832" t="s">
        <v>4390</v>
      </c>
      <c r="C71" s="832" t="s">
        <v>4309</v>
      </c>
      <c r="D71" s="832" t="s">
        <v>4396</v>
      </c>
      <c r="E71" s="832" t="s">
        <v>4397</v>
      </c>
      <c r="F71" s="849"/>
      <c r="G71" s="849"/>
      <c r="H71" s="849"/>
      <c r="I71" s="849"/>
      <c r="J71" s="849"/>
      <c r="K71" s="849"/>
      <c r="L71" s="849"/>
      <c r="M71" s="849"/>
      <c r="N71" s="849">
        <v>3</v>
      </c>
      <c r="O71" s="849">
        <v>1740</v>
      </c>
      <c r="P71" s="837"/>
      <c r="Q71" s="850">
        <v>580</v>
      </c>
    </row>
    <row r="72" spans="1:17" ht="14.4" customHeight="1" x14ac:dyDescent="0.3">
      <c r="A72" s="831" t="s">
        <v>4448</v>
      </c>
      <c r="B72" s="832" t="s">
        <v>4390</v>
      </c>
      <c r="C72" s="832" t="s">
        <v>4391</v>
      </c>
      <c r="D72" s="832" t="s">
        <v>4418</v>
      </c>
      <c r="E72" s="832" t="s">
        <v>4393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6677.48</v>
      </c>
      <c r="P72" s="837"/>
      <c r="Q72" s="850">
        <v>6677.48</v>
      </c>
    </row>
    <row r="73" spans="1:17" ht="14.4" customHeight="1" x14ac:dyDescent="0.3">
      <c r="A73" s="831" t="s">
        <v>4448</v>
      </c>
      <c r="B73" s="832" t="s">
        <v>4390</v>
      </c>
      <c r="C73" s="832" t="s">
        <v>4309</v>
      </c>
      <c r="D73" s="832" t="s">
        <v>4396</v>
      </c>
      <c r="E73" s="832" t="s">
        <v>4397</v>
      </c>
      <c r="F73" s="849"/>
      <c r="G73" s="849"/>
      <c r="H73" s="849"/>
      <c r="I73" s="849"/>
      <c r="J73" s="849"/>
      <c r="K73" s="849"/>
      <c r="L73" s="849"/>
      <c r="M73" s="849"/>
      <c r="N73" s="849">
        <v>1</v>
      </c>
      <c r="O73" s="849">
        <v>580</v>
      </c>
      <c r="P73" s="837"/>
      <c r="Q73" s="850">
        <v>580</v>
      </c>
    </row>
    <row r="74" spans="1:17" ht="14.4" customHeight="1" x14ac:dyDescent="0.3">
      <c r="A74" s="831" t="s">
        <v>4449</v>
      </c>
      <c r="B74" s="832" t="s">
        <v>4390</v>
      </c>
      <c r="C74" s="832" t="s">
        <v>4391</v>
      </c>
      <c r="D74" s="832" t="s">
        <v>4418</v>
      </c>
      <c r="E74" s="832" t="s">
        <v>4393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6677.48</v>
      </c>
      <c r="P74" s="837"/>
      <c r="Q74" s="850">
        <v>6677.48</v>
      </c>
    </row>
    <row r="75" spans="1:17" ht="14.4" customHeight="1" x14ac:dyDescent="0.3">
      <c r="A75" s="831" t="s">
        <v>4449</v>
      </c>
      <c r="B75" s="832" t="s">
        <v>4390</v>
      </c>
      <c r="C75" s="832" t="s">
        <v>4391</v>
      </c>
      <c r="D75" s="832" t="s">
        <v>4392</v>
      </c>
      <c r="E75" s="832" t="s">
        <v>4393</v>
      </c>
      <c r="F75" s="849"/>
      <c r="G75" s="849"/>
      <c r="H75" s="849"/>
      <c r="I75" s="849"/>
      <c r="J75" s="849"/>
      <c r="K75" s="849"/>
      <c r="L75" s="849"/>
      <c r="M75" s="849"/>
      <c r="N75" s="849">
        <v>3</v>
      </c>
      <c r="O75" s="849">
        <v>16704</v>
      </c>
      <c r="P75" s="837"/>
      <c r="Q75" s="850">
        <v>5568</v>
      </c>
    </row>
    <row r="76" spans="1:17" ht="14.4" customHeight="1" x14ac:dyDescent="0.3">
      <c r="A76" s="831" t="s">
        <v>4449</v>
      </c>
      <c r="B76" s="832" t="s">
        <v>4390</v>
      </c>
      <c r="C76" s="832" t="s">
        <v>4391</v>
      </c>
      <c r="D76" s="832" t="s">
        <v>4394</v>
      </c>
      <c r="E76" s="832" t="s">
        <v>4395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4368.43</v>
      </c>
      <c r="P76" s="837"/>
      <c r="Q76" s="850">
        <v>4368.43</v>
      </c>
    </row>
    <row r="77" spans="1:17" ht="14.4" customHeight="1" x14ac:dyDescent="0.3">
      <c r="A77" s="831" t="s">
        <v>4449</v>
      </c>
      <c r="B77" s="832" t="s">
        <v>4390</v>
      </c>
      <c r="C77" s="832" t="s">
        <v>4309</v>
      </c>
      <c r="D77" s="832" t="s">
        <v>4450</v>
      </c>
      <c r="E77" s="832" t="s">
        <v>4451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720</v>
      </c>
      <c r="P77" s="837"/>
      <c r="Q77" s="850">
        <v>720</v>
      </c>
    </row>
    <row r="78" spans="1:17" ht="14.4" customHeight="1" x14ac:dyDescent="0.3">
      <c r="A78" s="831" t="s">
        <v>4449</v>
      </c>
      <c r="B78" s="832" t="s">
        <v>4390</v>
      </c>
      <c r="C78" s="832" t="s">
        <v>4309</v>
      </c>
      <c r="D78" s="832" t="s">
        <v>4396</v>
      </c>
      <c r="E78" s="832" t="s">
        <v>4397</v>
      </c>
      <c r="F78" s="849"/>
      <c r="G78" s="849"/>
      <c r="H78" s="849"/>
      <c r="I78" s="849"/>
      <c r="J78" s="849"/>
      <c r="K78" s="849"/>
      <c r="L78" s="849"/>
      <c r="M78" s="849"/>
      <c r="N78" s="849">
        <v>4</v>
      </c>
      <c r="O78" s="849">
        <v>2320</v>
      </c>
      <c r="P78" s="837"/>
      <c r="Q78" s="850">
        <v>580</v>
      </c>
    </row>
    <row r="79" spans="1:17" ht="14.4" customHeight="1" x14ac:dyDescent="0.3">
      <c r="A79" s="831" t="s">
        <v>4452</v>
      </c>
      <c r="B79" s="832" t="s">
        <v>4390</v>
      </c>
      <c r="C79" s="832" t="s">
        <v>4391</v>
      </c>
      <c r="D79" s="832" t="s">
        <v>4418</v>
      </c>
      <c r="E79" s="832" t="s">
        <v>4393</v>
      </c>
      <c r="F79" s="849"/>
      <c r="G79" s="849"/>
      <c r="H79" s="849"/>
      <c r="I79" s="849"/>
      <c r="J79" s="849"/>
      <c r="K79" s="849"/>
      <c r="L79" s="849"/>
      <c r="M79" s="849"/>
      <c r="N79" s="849">
        <v>8</v>
      </c>
      <c r="O79" s="849">
        <v>53419.839999999997</v>
      </c>
      <c r="P79" s="837"/>
      <c r="Q79" s="850">
        <v>6677.48</v>
      </c>
    </row>
    <row r="80" spans="1:17" ht="14.4" customHeight="1" x14ac:dyDescent="0.3">
      <c r="A80" s="831" t="s">
        <v>4452</v>
      </c>
      <c r="B80" s="832" t="s">
        <v>4390</v>
      </c>
      <c r="C80" s="832" t="s">
        <v>4391</v>
      </c>
      <c r="D80" s="832" t="s">
        <v>4392</v>
      </c>
      <c r="E80" s="832" t="s">
        <v>4393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5568</v>
      </c>
      <c r="P80" s="837"/>
      <c r="Q80" s="850">
        <v>5568</v>
      </c>
    </row>
    <row r="81" spans="1:17" ht="14.4" customHeight="1" x14ac:dyDescent="0.3">
      <c r="A81" s="831" t="s">
        <v>4452</v>
      </c>
      <c r="B81" s="832" t="s">
        <v>4390</v>
      </c>
      <c r="C81" s="832" t="s">
        <v>4309</v>
      </c>
      <c r="D81" s="832" t="s">
        <v>4396</v>
      </c>
      <c r="E81" s="832" t="s">
        <v>4397</v>
      </c>
      <c r="F81" s="849"/>
      <c r="G81" s="849"/>
      <c r="H81" s="849"/>
      <c r="I81" s="849"/>
      <c r="J81" s="849"/>
      <c r="K81" s="849"/>
      <c r="L81" s="849"/>
      <c r="M81" s="849"/>
      <c r="N81" s="849">
        <v>9</v>
      </c>
      <c r="O81" s="849">
        <v>5220</v>
      </c>
      <c r="P81" s="837"/>
      <c r="Q81" s="850">
        <v>580</v>
      </c>
    </row>
    <row r="82" spans="1:17" ht="14.4" customHeight="1" x14ac:dyDescent="0.3">
      <c r="A82" s="831" t="s">
        <v>4453</v>
      </c>
      <c r="B82" s="832" t="s">
        <v>4308</v>
      </c>
      <c r="C82" s="832" t="s">
        <v>4309</v>
      </c>
      <c r="D82" s="832" t="s">
        <v>4327</v>
      </c>
      <c r="E82" s="832" t="s">
        <v>4328</v>
      </c>
      <c r="F82" s="849">
        <v>1</v>
      </c>
      <c r="G82" s="849">
        <v>1008</v>
      </c>
      <c r="H82" s="849"/>
      <c r="I82" s="849">
        <v>1008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4454</v>
      </c>
      <c r="B83" s="832" t="s">
        <v>4308</v>
      </c>
      <c r="C83" s="832" t="s">
        <v>4309</v>
      </c>
      <c r="D83" s="832" t="s">
        <v>4324</v>
      </c>
      <c r="E83" s="832" t="s">
        <v>4326</v>
      </c>
      <c r="F83" s="849">
        <v>1</v>
      </c>
      <c r="G83" s="849">
        <v>431</v>
      </c>
      <c r="H83" s="849"/>
      <c r="I83" s="849">
        <v>431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" customHeight="1" x14ac:dyDescent="0.3">
      <c r="A84" s="831" t="s">
        <v>4454</v>
      </c>
      <c r="B84" s="832" t="s">
        <v>4308</v>
      </c>
      <c r="C84" s="832" t="s">
        <v>4309</v>
      </c>
      <c r="D84" s="832" t="s">
        <v>4327</v>
      </c>
      <c r="E84" s="832" t="s">
        <v>4328</v>
      </c>
      <c r="F84" s="849">
        <v>1</v>
      </c>
      <c r="G84" s="849">
        <v>1008</v>
      </c>
      <c r="H84" s="849"/>
      <c r="I84" s="849">
        <v>1008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4454</v>
      </c>
      <c r="B85" s="832" t="s">
        <v>4365</v>
      </c>
      <c r="C85" s="832" t="s">
        <v>4309</v>
      </c>
      <c r="D85" s="832" t="s">
        <v>4370</v>
      </c>
      <c r="E85" s="832" t="s">
        <v>4371</v>
      </c>
      <c r="F85" s="849"/>
      <c r="G85" s="849"/>
      <c r="H85" s="849"/>
      <c r="I85" s="849"/>
      <c r="J85" s="849"/>
      <c r="K85" s="849"/>
      <c r="L85" s="849"/>
      <c r="M85" s="849"/>
      <c r="N85" s="849">
        <v>2</v>
      </c>
      <c r="O85" s="849">
        <v>254</v>
      </c>
      <c r="P85" s="837"/>
      <c r="Q85" s="850">
        <v>127</v>
      </c>
    </row>
    <row r="86" spans="1:17" ht="14.4" customHeight="1" x14ac:dyDescent="0.3">
      <c r="A86" s="831" t="s">
        <v>4454</v>
      </c>
      <c r="B86" s="832" t="s">
        <v>4390</v>
      </c>
      <c r="C86" s="832" t="s">
        <v>4309</v>
      </c>
      <c r="D86" s="832" t="s">
        <v>4396</v>
      </c>
      <c r="E86" s="832" t="s">
        <v>4397</v>
      </c>
      <c r="F86" s="849"/>
      <c r="G86" s="849"/>
      <c r="H86" s="849"/>
      <c r="I86" s="849"/>
      <c r="J86" s="849"/>
      <c r="K86" s="849"/>
      <c r="L86" s="849"/>
      <c r="M86" s="849"/>
      <c r="N86" s="849">
        <v>15</v>
      </c>
      <c r="O86" s="849">
        <v>8700</v>
      </c>
      <c r="P86" s="837"/>
      <c r="Q86" s="850">
        <v>580</v>
      </c>
    </row>
    <row r="87" spans="1:17" ht="14.4" customHeight="1" x14ac:dyDescent="0.3">
      <c r="A87" s="831" t="s">
        <v>4455</v>
      </c>
      <c r="B87" s="832" t="s">
        <v>4308</v>
      </c>
      <c r="C87" s="832" t="s">
        <v>4309</v>
      </c>
      <c r="D87" s="832" t="s">
        <v>4327</v>
      </c>
      <c r="E87" s="832" t="s">
        <v>4328</v>
      </c>
      <c r="F87" s="849">
        <v>2</v>
      </c>
      <c r="G87" s="849">
        <v>2016</v>
      </c>
      <c r="H87" s="849">
        <v>0.9990089197224975</v>
      </c>
      <c r="I87" s="849">
        <v>1008</v>
      </c>
      <c r="J87" s="849">
        <v>2</v>
      </c>
      <c r="K87" s="849">
        <v>2018</v>
      </c>
      <c r="L87" s="849">
        <v>1</v>
      </c>
      <c r="M87" s="849">
        <v>1009</v>
      </c>
      <c r="N87" s="849">
        <v>1</v>
      </c>
      <c r="O87" s="849">
        <v>1010</v>
      </c>
      <c r="P87" s="837">
        <v>0.50049554013875119</v>
      </c>
      <c r="Q87" s="850">
        <v>1010</v>
      </c>
    </row>
    <row r="88" spans="1:17" ht="14.4" customHeight="1" x14ac:dyDescent="0.3">
      <c r="A88" s="831" t="s">
        <v>4455</v>
      </c>
      <c r="B88" s="832" t="s">
        <v>4308</v>
      </c>
      <c r="C88" s="832" t="s">
        <v>4309</v>
      </c>
      <c r="D88" s="832" t="s">
        <v>4327</v>
      </c>
      <c r="E88" s="832" t="s">
        <v>4329</v>
      </c>
      <c r="F88" s="849">
        <v>1</v>
      </c>
      <c r="G88" s="849">
        <v>1008</v>
      </c>
      <c r="H88" s="849"/>
      <c r="I88" s="849">
        <v>1008</v>
      </c>
      <c r="J88" s="849"/>
      <c r="K88" s="849"/>
      <c r="L88" s="849"/>
      <c r="M88" s="849"/>
      <c r="N88" s="849">
        <v>1</v>
      </c>
      <c r="O88" s="849">
        <v>1010</v>
      </c>
      <c r="P88" s="837"/>
      <c r="Q88" s="850">
        <v>1010</v>
      </c>
    </row>
    <row r="89" spans="1:17" ht="14.4" customHeight="1" x14ac:dyDescent="0.3">
      <c r="A89" s="831" t="s">
        <v>4455</v>
      </c>
      <c r="B89" s="832" t="s">
        <v>4390</v>
      </c>
      <c r="C89" s="832" t="s">
        <v>4391</v>
      </c>
      <c r="D89" s="832" t="s">
        <v>4418</v>
      </c>
      <c r="E89" s="832" t="s">
        <v>4393</v>
      </c>
      <c r="F89" s="849"/>
      <c r="G89" s="849"/>
      <c r="H89" s="849"/>
      <c r="I89" s="849"/>
      <c r="J89" s="849"/>
      <c r="K89" s="849"/>
      <c r="L89" s="849"/>
      <c r="M89" s="849"/>
      <c r="N89" s="849">
        <v>2</v>
      </c>
      <c r="O89" s="849">
        <v>13354.96</v>
      </c>
      <c r="P89" s="837"/>
      <c r="Q89" s="850">
        <v>6677.48</v>
      </c>
    </row>
    <row r="90" spans="1:17" ht="14.4" customHeight="1" x14ac:dyDescent="0.3">
      <c r="A90" s="831" t="s">
        <v>4455</v>
      </c>
      <c r="B90" s="832" t="s">
        <v>4390</v>
      </c>
      <c r="C90" s="832" t="s">
        <v>4309</v>
      </c>
      <c r="D90" s="832" t="s">
        <v>4396</v>
      </c>
      <c r="E90" s="832" t="s">
        <v>4397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580</v>
      </c>
      <c r="P90" s="837"/>
      <c r="Q90" s="850">
        <v>580</v>
      </c>
    </row>
    <row r="91" spans="1:17" ht="14.4" customHeight="1" x14ac:dyDescent="0.3">
      <c r="A91" s="831" t="s">
        <v>4455</v>
      </c>
      <c r="B91" s="832" t="s">
        <v>4390</v>
      </c>
      <c r="C91" s="832" t="s">
        <v>4309</v>
      </c>
      <c r="D91" s="832" t="s">
        <v>4396</v>
      </c>
      <c r="E91" s="832" t="s">
        <v>4421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580</v>
      </c>
      <c r="P91" s="837"/>
      <c r="Q91" s="850">
        <v>580</v>
      </c>
    </row>
    <row r="92" spans="1:17" ht="14.4" customHeight="1" x14ac:dyDescent="0.3">
      <c r="A92" s="831" t="s">
        <v>4456</v>
      </c>
      <c r="B92" s="832" t="s">
        <v>4308</v>
      </c>
      <c r="C92" s="832" t="s">
        <v>4309</v>
      </c>
      <c r="D92" s="832" t="s">
        <v>4327</v>
      </c>
      <c r="E92" s="832" t="s">
        <v>4328</v>
      </c>
      <c r="F92" s="849"/>
      <c r="G92" s="849"/>
      <c r="H92" s="849"/>
      <c r="I92" s="849"/>
      <c r="J92" s="849">
        <v>1</v>
      </c>
      <c r="K92" s="849">
        <v>1009</v>
      </c>
      <c r="L92" s="849">
        <v>1</v>
      </c>
      <c r="M92" s="849">
        <v>1009</v>
      </c>
      <c r="N92" s="849"/>
      <c r="O92" s="849"/>
      <c r="P92" s="837"/>
      <c r="Q92" s="850"/>
    </row>
    <row r="93" spans="1:17" ht="14.4" customHeight="1" x14ac:dyDescent="0.3">
      <c r="A93" s="831" t="s">
        <v>585</v>
      </c>
      <c r="B93" s="832" t="s">
        <v>4308</v>
      </c>
      <c r="C93" s="832" t="s">
        <v>4309</v>
      </c>
      <c r="D93" s="832" t="s">
        <v>4310</v>
      </c>
      <c r="E93" s="832" t="s">
        <v>4311</v>
      </c>
      <c r="F93" s="849">
        <v>1</v>
      </c>
      <c r="G93" s="849">
        <v>37</v>
      </c>
      <c r="H93" s="849"/>
      <c r="I93" s="849">
        <v>37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585</v>
      </c>
      <c r="B94" s="832" t="s">
        <v>4308</v>
      </c>
      <c r="C94" s="832" t="s">
        <v>4309</v>
      </c>
      <c r="D94" s="832" t="s">
        <v>4324</v>
      </c>
      <c r="E94" s="832" t="s">
        <v>4325</v>
      </c>
      <c r="F94" s="849">
        <v>3</v>
      </c>
      <c r="G94" s="849">
        <v>1293</v>
      </c>
      <c r="H94" s="849">
        <v>1.4965277777777777</v>
      </c>
      <c r="I94" s="849">
        <v>431</v>
      </c>
      <c r="J94" s="849">
        <v>2</v>
      </c>
      <c r="K94" s="849">
        <v>864</v>
      </c>
      <c r="L94" s="849">
        <v>1</v>
      </c>
      <c r="M94" s="849">
        <v>432</v>
      </c>
      <c r="N94" s="849">
        <v>1</v>
      </c>
      <c r="O94" s="849">
        <v>432</v>
      </c>
      <c r="P94" s="837">
        <v>0.5</v>
      </c>
      <c r="Q94" s="850">
        <v>432</v>
      </c>
    </row>
    <row r="95" spans="1:17" ht="14.4" customHeight="1" x14ac:dyDescent="0.3">
      <c r="A95" s="831" t="s">
        <v>585</v>
      </c>
      <c r="B95" s="832" t="s">
        <v>4308</v>
      </c>
      <c r="C95" s="832" t="s">
        <v>4309</v>
      </c>
      <c r="D95" s="832" t="s">
        <v>4324</v>
      </c>
      <c r="E95" s="832" t="s">
        <v>4326</v>
      </c>
      <c r="F95" s="849">
        <v>23</v>
      </c>
      <c r="G95" s="849">
        <v>9913</v>
      </c>
      <c r="H95" s="849">
        <v>1.0430345117845117</v>
      </c>
      <c r="I95" s="849">
        <v>431</v>
      </c>
      <c r="J95" s="849">
        <v>22</v>
      </c>
      <c r="K95" s="849">
        <v>9504</v>
      </c>
      <c r="L95" s="849">
        <v>1</v>
      </c>
      <c r="M95" s="849">
        <v>432</v>
      </c>
      <c r="N95" s="849">
        <v>19</v>
      </c>
      <c r="O95" s="849">
        <v>8208</v>
      </c>
      <c r="P95" s="837">
        <v>0.86363636363636365</v>
      </c>
      <c r="Q95" s="850">
        <v>432</v>
      </c>
    </row>
    <row r="96" spans="1:17" ht="14.4" customHeight="1" x14ac:dyDescent="0.3">
      <c r="A96" s="831" t="s">
        <v>585</v>
      </c>
      <c r="B96" s="832" t="s">
        <v>4308</v>
      </c>
      <c r="C96" s="832" t="s">
        <v>4309</v>
      </c>
      <c r="D96" s="832" t="s">
        <v>4327</v>
      </c>
      <c r="E96" s="832" t="s">
        <v>4328</v>
      </c>
      <c r="F96" s="849">
        <v>384</v>
      </c>
      <c r="G96" s="849">
        <v>387072</v>
      </c>
      <c r="H96" s="849">
        <v>0.99126466453085027</v>
      </c>
      <c r="I96" s="849">
        <v>1008</v>
      </c>
      <c r="J96" s="849">
        <v>387</v>
      </c>
      <c r="K96" s="849">
        <v>390483</v>
      </c>
      <c r="L96" s="849">
        <v>1</v>
      </c>
      <c r="M96" s="849">
        <v>1009</v>
      </c>
      <c r="N96" s="849">
        <v>393</v>
      </c>
      <c r="O96" s="849">
        <v>396930</v>
      </c>
      <c r="P96" s="837">
        <v>1.0165103218321925</v>
      </c>
      <c r="Q96" s="850">
        <v>1010</v>
      </c>
    </row>
    <row r="97" spans="1:17" ht="14.4" customHeight="1" x14ac:dyDescent="0.3">
      <c r="A97" s="831" t="s">
        <v>585</v>
      </c>
      <c r="B97" s="832" t="s">
        <v>4308</v>
      </c>
      <c r="C97" s="832" t="s">
        <v>4309</v>
      </c>
      <c r="D97" s="832" t="s">
        <v>4327</v>
      </c>
      <c r="E97" s="832" t="s">
        <v>4329</v>
      </c>
      <c r="F97" s="849">
        <v>2</v>
      </c>
      <c r="G97" s="849">
        <v>2016</v>
      </c>
      <c r="H97" s="849">
        <v>0.15369367995730732</v>
      </c>
      <c r="I97" s="849">
        <v>1008</v>
      </c>
      <c r="J97" s="849">
        <v>13</v>
      </c>
      <c r="K97" s="849">
        <v>13117</v>
      </c>
      <c r="L97" s="849">
        <v>1</v>
      </c>
      <c r="M97" s="849">
        <v>1009</v>
      </c>
      <c r="N97" s="849">
        <v>4</v>
      </c>
      <c r="O97" s="849">
        <v>4040</v>
      </c>
      <c r="P97" s="837">
        <v>0.30799725547000079</v>
      </c>
      <c r="Q97" s="850">
        <v>1010</v>
      </c>
    </row>
    <row r="98" spans="1:17" ht="14.4" customHeight="1" x14ac:dyDescent="0.3">
      <c r="A98" s="831" t="s">
        <v>585</v>
      </c>
      <c r="B98" s="832" t="s">
        <v>4308</v>
      </c>
      <c r="C98" s="832" t="s">
        <v>4309</v>
      </c>
      <c r="D98" s="832" t="s">
        <v>4457</v>
      </c>
      <c r="E98" s="832" t="s">
        <v>4458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1066</v>
      </c>
      <c r="P98" s="837"/>
      <c r="Q98" s="850">
        <v>1066</v>
      </c>
    </row>
    <row r="99" spans="1:17" ht="14.4" customHeight="1" x14ac:dyDescent="0.3">
      <c r="A99" s="831" t="s">
        <v>585</v>
      </c>
      <c r="B99" s="832" t="s">
        <v>4308</v>
      </c>
      <c r="C99" s="832" t="s">
        <v>4309</v>
      </c>
      <c r="D99" s="832" t="s">
        <v>4332</v>
      </c>
      <c r="E99" s="832" t="s">
        <v>4333</v>
      </c>
      <c r="F99" s="849">
        <v>10</v>
      </c>
      <c r="G99" s="849">
        <v>3180</v>
      </c>
      <c r="H99" s="849">
        <v>1.1076280041797284</v>
      </c>
      <c r="I99" s="849">
        <v>318</v>
      </c>
      <c r="J99" s="849">
        <v>9</v>
      </c>
      <c r="K99" s="849">
        <v>2871</v>
      </c>
      <c r="L99" s="849">
        <v>1</v>
      </c>
      <c r="M99" s="849">
        <v>319</v>
      </c>
      <c r="N99" s="849">
        <v>5</v>
      </c>
      <c r="O99" s="849">
        <v>1595</v>
      </c>
      <c r="P99" s="837">
        <v>0.55555555555555558</v>
      </c>
      <c r="Q99" s="850">
        <v>319</v>
      </c>
    </row>
    <row r="100" spans="1:17" ht="14.4" customHeight="1" x14ac:dyDescent="0.3">
      <c r="A100" s="831" t="s">
        <v>585</v>
      </c>
      <c r="B100" s="832" t="s">
        <v>4308</v>
      </c>
      <c r="C100" s="832" t="s">
        <v>4309</v>
      </c>
      <c r="D100" s="832" t="s">
        <v>4347</v>
      </c>
      <c r="E100" s="832" t="s">
        <v>4348</v>
      </c>
      <c r="F100" s="849">
        <v>24</v>
      </c>
      <c r="G100" s="849">
        <v>46296</v>
      </c>
      <c r="H100" s="849">
        <v>0.74115104458496761</v>
      </c>
      <c r="I100" s="849">
        <v>1929</v>
      </c>
      <c r="J100" s="849">
        <v>31</v>
      </c>
      <c r="K100" s="849">
        <v>62465</v>
      </c>
      <c r="L100" s="849">
        <v>1</v>
      </c>
      <c r="M100" s="849">
        <v>2015</v>
      </c>
      <c r="N100" s="849">
        <v>21</v>
      </c>
      <c r="O100" s="849">
        <v>42336</v>
      </c>
      <c r="P100" s="837">
        <v>0.67775554310413832</v>
      </c>
      <c r="Q100" s="850">
        <v>2016</v>
      </c>
    </row>
    <row r="101" spans="1:17" ht="14.4" customHeight="1" x14ac:dyDescent="0.3">
      <c r="A101" s="831" t="s">
        <v>585</v>
      </c>
      <c r="B101" s="832" t="s">
        <v>4308</v>
      </c>
      <c r="C101" s="832" t="s">
        <v>4309</v>
      </c>
      <c r="D101" s="832" t="s">
        <v>4347</v>
      </c>
      <c r="E101" s="832" t="s">
        <v>4349</v>
      </c>
      <c r="F101" s="849">
        <v>1</v>
      </c>
      <c r="G101" s="849">
        <v>1929</v>
      </c>
      <c r="H101" s="849"/>
      <c r="I101" s="849">
        <v>1929</v>
      </c>
      <c r="J101" s="849"/>
      <c r="K101" s="849"/>
      <c r="L101" s="849"/>
      <c r="M101" s="849"/>
      <c r="N101" s="849">
        <v>4</v>
      </c>
      <c r="O101" s="849">
        <v>8064</v>
      </c>
      <c r="P101" s="837"/>
      <c r="Q101" s="850">
        <v>2016</v>
      </c>
    </row>
    <row r="102" spans="1:17" ht="14.4" customHeight="1" x14ac:dyDescent="0.3">
      <c r="A102" s="831" t="s">
        <v>585</v>
      </c>
      <c r="B102" s="832" t="s">
        <v>4308</v>
      </c>
      <c r="C102" s="832" t="s">
        <v>4309</v>
      </c>
      <c r="D102" s="832" t="s">
        <v>4459</v>
      </c>
      <c r="E102" s="832" t="s">
        <v>4460</v>
      </c>
      <c r="F102" s="849"/>
      <c r="G102" s="849"/>
      <c r="H102" s="849"/>
      <c r="I102" s="849"/>
      <c r="J102" s="849"/>
      <c r="K102" s="849"/>
      <c r="L102" s="849"/>
      <c r="M102" s="849"/>
      <c r="N102" s="849">
        <v>1</v>
      </c>
      <c r="O102" s="849">
        <v>10061</v>
      </c>
      <c r="P102" s="837"/>
      <c r="Q102" s="850">
        <v>10061</v>
      </c>
    </row>
    <row r="103" spans="1:17" ht="14.4" customHeight="1" x14ac:dyDescent="0.3">
      <c r="A103" s="831" t="s">
        <v>585</v>
      </c>
      <c r="B103" s="832" t="s">
        <v>4308</v>
      </c>
      <c r="C103" s="832" t="s">
        <v>4309</v>
      </c>
      <c r="D103" s="832" t="s">
        <v>4459</v>
      </c>
      <c r="E103" s="832" t="s">
        <v>4461</v>
      </c>
      <c r="F103" s="849">
        <v>26</v>
      </c>
      <c r="G103" s="849">
        <v>231461</v>
      </c>
      <c r="H103" s="849">
        <v>0.67670740264296569</v>
      </c>
      <c r="I103" s="849">
        <v>8902.3461538461543</v>
      </c>
      <c r="J103" s="849">
        <v>34</v>
      </c>
      <c r="K103" s="849">
        <v>342040</v>
      </c>
      <c r="L103" s="849">
        <v>1</v>
      </c>
      <c r="M103" s="849">
        <v>10060</v>
      </c>
      <c r="N103" s="849">
        <v>35</v>
      </c>
      <c r="O103" s="849">
        <v>352134</v>
      </c>
      <c r="P103" s="837">
        <v>1.0295111682844111</v>
      </c>
      <c r="Q103" s="850">
        <v>10060.971428571429</v>
      </c>
    </row>
    <row r="104" spans="1:17" ht="14.4" customHeight="1" x14ac:dyDescent="0.3">
      <c r="A104" s="831" t="s">
        <v>585</v>
      </c>
      <c r="B104" s="832" t="s">
        <v>4308</v>
      </c>
      <c r="C104" s="832" t="s">
        <v>4309</v>
      </c>
      <c r="D104" s="832" t="s">
        <v>4350</v>
      </c>
      <c r="E104" s="832" t="s">
        <v>4352</v>
      </c>
      <c r="F104" s="849">
        <v>1</v>
      </c>
      <c r="G104" s="849">
        <v>354</v>
      </c>
      <c r="H104" s="849"/>
      <c r="I104" s="849">
        <v>354</v>
      </c>
      <c r="J104" s="849"/>
      <c r="K104" s="849"/>
      <c r="L104" s="849"/>
      <c r="M104" s="849"/>
      <c r="N104" s="849">
        <v>1</v>
      </c>
      <c r="O104" s="849">
        <v>355</v>
      </c>
      <c r="P104" s="837"/>
      <c r="Q104" s="850">
        <v>355</v>
      </c>
    </row>
    <row r="105" spans="1:17" ht="14.4" customHeight="1" x14ac:dyDescent="0.3">
      <c r="A105" s="831" t="s">
        <v>585</v>
      </c>
      <c r="B105" s="832" t="s">
        <v>4308</v>
      </c>
      <c r="C105" s="832" t="s">
        <v>4309</v>
      </c>
      <c r="D105" s="832" t="s">
        <v>4462</v>
      </c>
      <c r="E105" s="832" t="s">
        <v>4463</v>
      </c>
      <c r="F105" s="849">
        <v>738</v>
      </c>
      <c r="G105" s="849">
        <v>553313</v>
      </c>
      <c r="H105" s="849">
        <v>0.93980976645435244</v>
      </c>
      <c r="I105" s="849">
        <v>749.7466124661247</v>
      </c>
      <c r="J105" s="849">
        <v>785</v>
      </c>
      <c r="K105" s="849">
        <v>588750</v>
      </c>
      <c r="L105" s="849">
        <v>1</v>
      </c>
      <c r="M105" s="849">
        <v>750</v>
      </c>
      <c r="N105" s="849">
        <v>833</v>
      </c>
      <c r="O105" s="849">
        <v>625576</v>
      </c>
      <c r="P105" s="837">
        <v>1.0625494692144373</v>
      </c>
      <c r="Q105" s="850">
        <v>750.99159663865544</v>
      </c>
    </row>
    <row r="106" spans="1:17" ht="14.4" customHeight="1" x14ac:dyDescent="0.3">
      <c r="A106" s="831" t="s">
        <v>585</v>
      </c>
      <c r="B106" s="832" t="s">
        <v>4308</v>
      </c>
      <c r="C106" s="832" t="s">
        <v>4309</v>
      </c>
      <c r="D106" s="832" t="s">
        <v>4361</v>
      </c>
      <c r="E106" s="832" t="s">
        <v>4464</v>
      </c>
      <c r="F106" s="849"/>
      <c r="G106" s="849"/>
      <c r="H106" s="849"/>
      <c r="I106" s="849"/>
      <c r="J106" s="849"/>
      <c r="K106" s="849"/>
      <c r="L106" s="849"/>
      <c r="M106" s="849"/>
      <c r="N106" s="849">
        <v>0</v>
      </c>
      <c r="O106" s="849">
        <v>0</v>
      </c>
      <c r="P106" s="837"/>
      <c r="Q106" s="850"/>
    </row>
    <row r="107" spans="1:17" ht="14.4" customHeight="1" x14ac:dyDescent="0.3">
      <c r="A107" s="831" t="s">
        <v>585</v>
      </c>
      <c r="B107" s="832" t="s">
        <v>4308</v>
      </c>
      <c r="C107" s="832" t="s">
        <v>4309</v>
      </c>
      <c r="D107" s="832" t="s">
        <v>4465</v>
      </c>
      <c r="E107" s="832" t="s">
        <v>4466</v>
      </c>
      <c r="F107" s="849"/>
      <c r="G107" s="849"/>
      <c r="H107" s="849"/>
      <c r="I107" s="849"/>
      <c r="J107" s="849"/>
      <c r="K107" s="849"/>
      <c r="L107" s="849"/>
      <c r="M107" s="849"/>
      <c r="N107" s="849">
        <v>2</v>
      </c>
      <c r="O107" s="849">
        <v>2508</v>
      </c>
      <c r="P107" s="837"/>
      <c r="Q107" s="850">
        <v>1254</v>
      </c>
    </row>
    <row r="108" spans="1:17" ht="14.4" customHeight="1" x14ac:dyDescent="0.3">
      <c r="A108" s="831" t="s">
        <v>585</v>
      </c>
      <c r="B108" s="832" t="s">
        <v>4365</v>
      </c>
      <c r="C108" s="832" t="s">
        <v>4309</v>
      </c>
      <c r="D108" s="832" t="s">
        <v>4388</v>
      </c>
      <c r="E108" s="832" t="s">
        <v>4389</v>
      </c>
      <c r="F108" s="849">
        <v>1</v>
      </c>
      <c r="G108" s="849">
        <v>251</v>
      </c>
      <c r="H108" s="849"/>
      <c r="I108" s="849">
        <v>251</v>
      </c>
      <c r="J108" s="849"/>
      <c r="K108" s="849"/>
      <c r="L108" s="849"/>
      <c r="M108" s="849"/>
      <c r="N108" s="849">
        <v>1</v>
      </c>
      <c r="O108" s="849">
        <v>252</v>
      </c>
      <c r="P108" s="837"/>
      <c r="Q108" s="850">
        <v>252</v>
      </c>
    </row>
    <row r="109" spans="1:17" ht="14.4" customHeight="1" x14ac:dyDescent="0.3">
      <c r="A109" s="831" t="s">
        <v>585</v>
      </c>
      <c r="B109" s="832" t="s">
        <v>4365</v>
      </c>
      <c r="C109" s="832" t="s">
        <v>4309</v>
      </c>
      <c r="D109" s="832" t="s">
        <v>4388</v>
      </c>
      <c r="E109" s="832" t="s">
        <v>4467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252</v>
      </c>
      <c r="P109" s="837"/>
      <c r="Q109" s="850">
        <v>252</v>
      </c>
    </row>
    <row r="110" spans="1:17" ht="14.4" customHeight="1" x14ac:dyDescent="0.3">
      <c r="A110" s="831" t="s">
        <v>585</v>
      </c>
      <c r="B110" s="832" t="s">
        <v>4468</v>
      </c>
      <c r="C110" s="832" t="s">
        <v>4309</v>
      </c>
      <c r="D110" s="832" t="s">
        <v>4469</v>
      </c>
      <c r="E110" s="832" t="s">
        <v>4470</v>
      </c>
      <c r="F110" s="849"/>
      <c r="G110" s="849"/>
      <c r="H110" s="849"/>
      <c r="I110" s="849"/>
      <c r="J110" s="849"/>
      <c r="K110" s="849"/>
      <c r="L110" s="849"/>
      <c r="M110" s="849"/>
      <c r="N110" s="849">
        <v>1</v>
      </c>
      <c r="O110" s="849">
        <v>5148</v>
      </c>
      <c r="P110" s="837"/>
      <c r="Q110" s="850">
        <v>5148</v>
      </c>
    </row>
    <row r="111" spans="1:17" ht="14.4" customHeight="1" x14ac:dyDescent="0.3">
      <c r="A111" s="831" t="s">
        <v>585</v>
      </c>
      <c r="B111" s="832" t="s">
        <v>4468</v>
      </c>
      <c r="C111" s="832" t="s">
        <v>4309</v>
      </c>
      <c r="D111" s="832" t="s">
        <v>4471</v>
      </c>
      <c r="E111" s="832" t="s">
        <v>4472</v>
      </c>
      <c r="F111" s="849">
        <v>1</v>
      </c>
      <c r="G111" s="849">
        <v>0</v>
      </c>
      <c r="H111" s="849"/>
      <c r="I111" s="849">
        <v>0</v>
      </c>
      <c r="J111" s="849">
        <v>1</v>
      </c>
      <c r="K111" s="849">
        <v>0</v>
      </c>
      <c r="L111" s="849"/>
      <c r="M111" s="849">
        <v>0</v>
      </c>
      <c r="N111" s="849">
        <v>1</v>
      </c>
      <c r="O111" s="849">
        <v>0</v>
      </c>
      <c r="P111" s="837"/>
      <c r="Q111" s="850">
        <v>0</v>
      </c>
    </row>
    <row r="112" spans="1:17" ht="14.4" customHeight="1" x14ac:dyDescent="0.3">
      <c r="A112" s="831" t="s">
        <v>585</v>
      </c>
      <c r="B112" s="832" t="s">
        <v>4468</v>
      </c>
      <c r="C112" s="832" t="s">
        <v>4309</v>
      </c>
      <c r="D112" s="832" t="s">
        <v>4471</v>
      </c>
      <c r="E112" s="832" t="s">
        <v>4473</v>
      </c>
      <c r="F112" s="849">
        <v>1</v>
      </c>
      <c r="G112" s="849">
        <v>0</v>
      </c>
      <c r="H112" s="849"/>
      <c r="I112" s="849">
        <v>0</v>
      </c>
      <c r="J112" s="849"/>
      <c r="K112" s="849"/>
      <c r="L112" s="849"/>
      <c r="M112" s="849"/>
      <c r="N112" s="849">
        <v>3</v>
      </c>
      <c r="O112" s="849">
        <v>0</v>
      </c>
      <c r="P112" s="837"/>
      <c r="Q112" s="850">
        <v>0</v>
      </c>
    </row>
    <row r="113" spans="1:17" ht="14.4" customHeight="1" x14ac:dyDescent="0.3">
      <c r="A113" s="831" t="s">
        <v>585</v>
      </c>
      <c r="B113" s="832" t="s">
        <v>4468</v>
      </c>
      <c r="C113" s="832" t="s">
        <v>4309</v>
      </c>
      <c r="D113" s="832" t="s">
        <v>4474</v>
      </c>
      <c r="E113" s="832" t="s">
        <v>4475</v>
      </c>
      <c r="F113" s="849">
        <v>1</v>
      </c>
      <c r="G113" s="849">
        <v>0</v>
      </c>
      <c r="H113" s="849"/>
      <c r="I113" s="849">
        <v>0</v>
      </c>
      <c r="J113" s="849"/>
      <c r="K113" s="849"/>
      <c r="L113" s="849"/>
      <c r="M113" s="849"/>
      <c r="N113" s="849">
        <v>1</v>
      </c>
      <c r="O113" s="849">
        <v>0</v>
      </c>
      <c r="P113" s="837"/>
      <c r="Q113" s="850">
        <v>0</v>
      </c>
    </row>
    <row r="114" spans="1:17" ht="14.4" customHeight="1" x14ac:dyDescent="0.3">
      <c r="A114" s="831" t="s">
        <v>585</v>
      </c>
      <c r="B114" s="832" t="s">
        <v>4468</v>
      </c>
      <c r="C114" s="832" t="s">
        <v>4309</v>
      </c>
      <c r="D114" s="832" t="s">
        <v>4474</v>
      </c>
      <c r="E114" s="832" t="s">
        <v>4476</v>
      </c>
      <c r="F114" s="849">
        <v>1</v>
      </c>
      <c r="G114" s="849">
        <v>0</v>
      </c>
      <c r="H114" s="849"/>
      <c r="I114" s="849">
        <v>0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" customHeight="1" x14ac:dyDescent="0.3">
      <c r="A115" s="831" t="s">
        <v>585</v>
      </c>
      <c r="B115" s="832" t="s">
        <v>4468</v>
      </c>
      <c r="C115" s="832" t="s">
        <v>4309</v>
      </c>
      <c r="D115" s="832" t="s">
        <v>4434</v>
      </c>
      <c r="E115" s="832" t="s">
        <v>4435</v>
      </c>
      <c r="F115" s="849"/>
      <c r="G115" s="849"/>
      <c r="H115" s="849"/>
      <c r="I115" s="849"/>
      <c r="J115" s="849">
        <v>1</v>
      </c>
      <c r="K115" s="849">
        <v>0</v>
      </c>
      <c r="L115" s="849"/>
      <c r="M115" s="849">
        <v>0</v>
      </c>
      <c r="N115" s="849"/>
      <c r="O115" s="849"/>
      <c r="P115" s="837"/>
      <c r="Q115" s="850"/>
    </row>
    <row r="116" spans="1:17" ht="14.4" customHeight="1" x14ac:dyDescent="0.3">
      <c r="A116" s="831" t="s">
        <v>585</v>
      </c>
      <c r="B116" s="832" t="s">
        <v>4468</v>
      </c>
      <c r="C116" s="832" t="s">
        <v>4309</v>
      </c>
      <c r="D116" s="832" t="s">
        <v>4477</v>
      </c>
      <c r="E116" s="832" t="s">
        <v>4478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0</v>
      </c>
      <c r="P116" s="837"/>
      <c r="Q116" s="850">
        <v>0</v>
      </c>
    </row>
    <row r="117" spans="1:17" ht="14.4" customHeight="1" x14ac:dyDescent="0.3">
      <c r="A117" s="831" t="s">
        <v>585</v>
      </c>
      <c r="B117" s="832" t="s">
        <v>4468</v>
      </c>
      <c r="C117" s="832" t="s">
        <v>4309</v>
      </c>
      <c r="D117" s="832" t="s">
        <v>4477</v>
      </c>
      <c r="E117" s="832" t="s">
        <v>4479</v>
      </c>
      <c r="F117" s="849"/>
      <c r="G117" s="849"/>
      <c r="H117" s="849"/>
      <c r="I117" s="849"/>
      <c r="J117" s="849"/>
      <c r="K117" s="849"/>
      <c r="L117" s="849"/>
      <c r="M117" s="849"/>
      <c r="N117" s="849">
        <v>2</v>
      </c>
      <c r="O117" s="849">
        <v>0</v>
      </c>
      <c r="P117" s="837"/>
      <c r="Q117" s="850">
        <v>0</v>
      </c>
    </row>
    <row r="118" spans="1:17" ht="14.4" customHeight="1" x14ac:dyDescent="0.3">
      <c r="A118" s="831" t="s">
        <v>585</v>
      </c>
      <c r="B118" s="832" t="s">
        <v>4468</v>
      </c>
      <c r="C118" s="832" t="s">
        <v>4309</v>
      </c>
      <c r="D118" s="832" t="s">
        <v>4480</v>
      </c>
      <c r="E118" s="832" t="s">
        <v>4481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0</v>
      </c>
      <c r="P118" s="837"/>
      <c r="Q118" s="850">
        <v>0</v>
      </c>
    </row>
    <row r="119" spans="1:17" ht="14.4" customHeight="1" x14ac:dyDescent="0.3">
      <c r="A119" s="831" t="s">
        <v>585</v>
      </c>
      <c r="B119" s="832" t="s">
        <v>4468</v>
      </c>
      <c r="C119" s="832" t="s">
        <v>4309</v>
      </c>
      <c r="D119" s="832" t="s">
        <v>4482</v>
      </c>
      <c r="E119" s="832" t="s">
        <v>4483</v>
      </c>
      <c r="F119" s="849">
        <v>1</v>
      </c>
      <c r="G119" s="849">
        <v>0</v>
      </c>
      <c r="H119" s="849"/>
      <c r="I119" s="849">
        <v>0</v>
      </c>
      <c r="J119" s="849"/>
      <c r="K119" s="849"/>
      <c r="L119" s="849"/>
      <c r="M119" s="849"/>
      <c r="N119" s="849">
        <v>2</v>
      </c>
      <c r="O119" s="849">
        <v>0</v>
      </c>
      <c r="P119" s="837"/>
      <c r="Q119" s="850">
        <v>0</v>
      </c>
    </row>
    <row r="120" spans="1:17" ht="14.4" customHeight="1" x14ac:dyDescent="0.3">
      <c r="A120" s="831" t="s">
        <v>585</v>
      </c>
      <c r="B120" s="832" t="s">
        <v>4468</v>
      </c>
      <c r="C120" s="832" t="s">
        <v>4309</v>
      </c>
      <c r="D120" s="832" t="s">
        <v>4484</v>
      </c>
      <c r="E120" s="832" t="s">
        <v>4485</v>
      </c>
      <c r="F120" s="849">
        <v>1</v>
      </c>
      <c r="G120" s="849">
        <v>0</v>
      </c>
      <c r="H120" s="849"/>
      <c r="I120" s="849">
        <v>0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585</v>
      </c>
      <c r="B121" s="832" t="s">
        <v>4468</v>
      </c>
      <c r="C121" s="832" t="s">
        <v>4309</v>
      </c>
      <c r="D121" s="832" t="s">
        <v>4484</v>
      </c>
      <c r="E121" s="832" t="s">
        <v>4486</v>
      </c>
      <c r="F121" s="849">
        <v>1</v>
      </c>
      <c r="G121" s="849">
        <v>0</v>
      </c>
      <c r="H121" s="849"/>
      <c r="I121" s="849">
        <v>0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585</v>
      </c>
      <c r="B122" s="832" t="s">
        <v>4468</v>
      </c>
      <c r="C122" s="832" t="s">
        <v>4309</v>
      </c>
      <c r="D122" s="832" t="s">
        <v>4436</v>
      </c>
      <c r="E122" s="832" t="s">
        <v>4487</v>
      </c>
      <c r="F122" s="849">
        <v>1</v>
      </c>
      <c r="G122" s="849">
        <v>0</v>
      </c>
      <c r="H122" s="849"/>
      <c r="I122" s="849">
        <v>0</v>
      </c>
      <c r="J122" s="849">
        <v>1</v>
      </c>
      <c r="K122" s="849">
        <v>0</v>
      </c>
      <c r="L122" s="849"/>
      <c r="M122" s="849">
        <v>0</v>
      </c>
      <c r="N122" s="849">
        <v>1</v>
      </c>
      <c r="O122" s="849">
        <v>0</v>
      </c>
      <c r="P122" s="837"/>
      <c r="Q122" s="850">
        <v>0</v>
      </c>
    </row>
    <row r="123" spans="1:17" ht="14.4" customHeight="1" x14ac:dyDescent="0.3">
      <c r="A123" s="831" t="s">
        <v>585</v>
      </c>
      <c r="B123" s="832" t="s">
        <v>4468</v>
      </c>
      <c r="C123" s="832" t="s">
        <v>4309</v>
      </c>
      <c r="D123" s="832" t="s">
        <v>4436</v>
      </c>
      <c r="E123" s="832" t="s">
        <v>4437</v>
      </c>
      <c r="F123" s="849">
        <v>1</v>
      </c>
      <c r="G123" s="849">
        <v>0</v>
      </c>
      <c r="H123" s="849"/>
      <c r="I123" s="849">
        <v>0</v>
      </c>
      <c r="J123" s="849">
        <v>1</v>
      </c>
      <c r="K123" s="849">
        <v>0</v>
      </c>
      <c r="L123" s="849"/>
      <c r="M123" s="849">
        <v>0</v>
      </c>
      <c r="N123" s="849">
        <v>3</v>
      </c>
      <c r="O123" s="849">
        <v>0</v>
      </c>
      <c r="P123" s="837"/>
      <c r="Q123" s="850">
        <v>0</v>
      </c>
    </row>
    <row r="124" spans="1:17" ht="14.4" customHeight="1" x14ac:dyDescent="0.3">
      <c r="A124" s="831" t="s">
        <v>585</v>
      </c>
      <c r="B124" s="832" t="s">
        <v>4468</v>
      </c>
      <c r="C124" s="832" t="s">
        <v>4309</v>
      </c>
      <c r="D124" s="832" t="s">
        <v>4488</v>
      </c>
      <c r="E124" s="832" t="s">
        <v>4489</v>
      </c>
      <c r="F124" s="849">
        <v>1</v>
      </c>
      <c r="G124" s="849">
        <v>815</v>
      </c>
      <c r="H124" s="849"/>
      <c r="I124" s="849">
        <v>815</v>
      </c>
      <c r="J124" s="849"/>
      <c r="K124" s="849"/>
      <c r="L124" s="849"/>
      <c r="M124" s="849"/>
      <c r="N124" s="849">
        <v>1</v>
      </c>
      <c r="O124" s="849">
        <v>842</v>
      </c>
      <c r="P124" s="837"/>
      <c r="Q124" s="850">
        <v>842</v>
      </c>
    </row>
    <row r="125" spans="1:17" ht="14.4" customHeight="1" x14ac:dyDescent="0.3">
      <c r="A125" s="831" t="s">
        <v>585</v>
      </c>
      <c r="B125" s="832" t="s">
        <v>4468</v>
      </c>
      <c r="C125" s="832" t="s">
        <v>4309</v>
      </c>
      <c r="D125" s="832" t="s">
        <v>4488</v>
      </c>
      <c r="E125" s="832" t="s">
        <v>4490</v>
      </c>
      <c r="F125" s="849">
        <v>1</v>
      </c>
      <c r="G125" s="849">
        <v>839</v>
      </c>
      <c r="H125" s="849"/>
      <c r="I125" s="849">
        <v>839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585</v>
      </c>
      <c r="B126" s="832" t="s">
        <v>4468</v>
      </c>
      <c r="C126" s="832" t="s">
        <v>4309</v>
      </c>
      <c r="D126" s="832" t="s">
        <v>4491</v>
      </c>
      <c r="E126" s="832" t="s">
        <v>4492</v>
      </c>
      <c r="F126" s="849">
        <v>1</v>
      </c>
      <c r="G126" s="849">
        <v>9123</v>
      </c>
      <c r="H126" s="849">
        <v>0.97613952493045153</v>
      </c>
      <c r="I126" s="849">
        <v>9123</v>
      </c>
      <c r="J126" s="849">
        <v>1</v>
      </c>
      <c r="K126" s="849">
        <v>9346</v>
      </c>
      <c r="L126" s="849">
        <v>1</v>
      </c>
      <c r="M126" s="849">
        <v>9346</v>
      </c>
      <c r="N126" s="849">
        <v>1</v>
      </c>
      <c r="O126" s="849">
        <v>9361</v>
      </c>
      <c r="P126" s="837">
        <v>1.0016049646907768</v>
      </c>
      <c r="Q126" s="850">
        <v>9361</v>
      </c>
    </row>
    <row r="127" spans="1:17" ht="14.4" customHeight="1" x14ac:dyDescent="0.3">
      <c r="A127" s="831" t="s">
        <v>585</v>
      </c>
      <c r="B127" s="832" t="s">
        <v>4468</v>
      </c>
      <c r="C127" s="832" t="s">
        <v>4309</v>
      </c>
      <c r="D127" s="832" t="s">
        <v>4491</v>
      </c>
      <c r="E127" s="832" t="s">
        <v>4493</v>
      </c>
      <c r="F127" s="849"/>
      <c r="G127" s="849"/>
      <c r="H127" s="849"/>
      <c r="I127" s="849"/>
      <c r="J127" s="849">
        <v>1</v>
      </c>
      <c r="K127" s="849">
        <v>9346</v>
      </c>
      <c r="L127" s="849">
        <v>1</v>
      </c>
      <c r="M127" s="849">
        <v>9346</v>
      </c>
      <c r="N127" s="849">
        <v>1</v>
      </c>
      <c r="O127" s="849">
        <v>9361</v>
      </c>
      <c r="P127" s="837">
        <v>1.0016049646907768</v>
      </c>
      <c r="Q127" s="850">
        <v>9361</v>
      </c>
    </row>
    <row r="128" spans="1:17" ht="14.4" customHeight="1" x14ac:dyDescent="0.3">
      <c r="A128" s="831" t="s">
        <v>585</v>
      </c>
      <c r="B128" s="832" t="s">
        <v>4468</v>
      </c>
      <c r="C128" s="832" t="s">
        <v>4309</v>
      </c>
      <c r="D128" s="832" t="s">
        <v>4494</v>
      </c>
      <c r="E128" s="832" t="s">
        <v>4495</v>
      </c>
      <c r="F128" s="849">
        <v>1</v>
      </c>
      <c r="G128" s="849">
        <v>865</v>
      </c>
      <c r="H128" s="849"/>
      <c r="I128" s="849">
        <v>865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585</v>
      </c>
      <c r="B129" s="832" t="s">
        <v>4468</v>
      </c>
      <c r="C129" s="832" t="s">
        <v>4309</v>
      </c>
      <c r="D129" s="832" t="s">
        <v>4496</v>
      </c>
      <c r="E129" s="832" t="s">
        <v>4497</v>
      </c>
      <c r="F129" s="849">
        <v>1</v>
      </c>
      <c r="G129" s="849">
        <v>0</v>
      </c>
      <c r="H129" s="849"/>
      <c r="I129" s="849">
        <v>0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585</v>
      </c>
      <c r="B130" s="832" t="s">
        <v>4468</v>
      </c>
      <c r="C130" s="832" t="s">
        <v>4309</v>
      </c>
      <c r="D130" s="832" t="s">
        <v>4498</v>
      </c>
      <c r="E130" s="832" t="s">
        <v>4499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0</v>
      </c>
      <c r="P130" s="837"/>
      <c r="Q130" s="850">
        <v>0</v>
      </c>
    </row>
    <row r="131" spans="1:17" ht="14.4" customHeight="1" x14ac:dyDescent="0.3">
      <c r="A131" s="831" t="s">
        <v>585</v>
      </c>
      <c r="B131" s="832" t="s">
        <v>4468</v>
      </c>
      <c r="C131" s="832" t="s">
        <v>4309</v>
      </c>
      <c r="D131" s="832" t="s">
        <v>4498</v>
      </c>
      <c r="E131" s="832" t="s">
        <v>4500</v>
      </c>
      <c r="F131" s="849"/>
      <c r="G131" s="849"/>
      <c r="H131" s="849"/>
      <c r="I131" s="849"/>
      <c r="J131" s="849">
        <v>1</v>
      </c>
      <c r="K131" s="849">
        <v>0</v>
      </c>
      <c r="L131" s="849"/>
      <c r="M131" s="849">
        <v>0</v>
      </c>
      <c r="N131" s="849">
        <v>1</v>
      </c>
      <c r="O131" s="849">
        <v>0</v>
      </c>
      <c r="P131" s="837"/>
      <c r="Q131" s="850">
        <v>0</v>
      </c>
    </row>
    <row r="132" spans="1:17" ht="14.4" customHeight="1" x14ac:dyDescent="0.3">
      <c r="A132" s="831" t="s">
        <v>585</v>
      </c>
      <c r="B132" s="832" t="s">
        <v>4468</v>
      </c>
      <c r="C132" s="832" t="s">
        <v>4309</v>
      </c>
      <c r="D132" s="832" t="s">
        <v>4501</v>
      </c>
      <c r="E132" s="832" t="s">
        <v>4502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3181</v>
      </c>
      <c r="P132" s="837"/>
      <c r="Q132" s="850">
        <v>3181</v>
      </c>
    </row>
    <row r="133" spans="1:17" ht="14.4" customHeight="1" x14ac:dyDescent="0.3">
      <c r="A133" s="831" t="s">
        <v>585</v>
      </c>
      <c r="B133" s="832" t="s">
        <v>4468</v>
      </c>
      <c r="C133" s="832" t="s">
        <v>4309</v>
      </c>
      <c r="D133" s="832" t="s">
        <v>4503</v>
      </c>
      <c r="E133" s="832" t="s">
        <v>4504</v>
      </c>
      <c r="F133" s="849">
        <v>1</v>
      </c>
      <c r="G133" s="849">
        <v>6852</v>
      </c>
      <c r="H133" s="849"/>
      <c r="I133" s="849">
        <v>6852</v>
      </c>
      <c r="J133" s="849"/>
      <c r="K133" s="849"/>
      <c r="L133" s="849"/>
      <c r="M133" s="849"/>
      <c r="N133" s="849">
        <v>2</v>
      </c>
      <c r="O133" s="849">
        <v>14022</v>
      </c>
      <c r="P133" s="837"/>
      <c r="Q133" s="850">
        <v>7011</v>
      </c>
    </row>
    <row r="134" spans="1:17" ht="14.4" customHeight="1" x14ac:dyDescent="0.3">
      <c r="A134" s="831" t="s">
        <v>585</v>
      </c>
      <c r="B134" s="832" t="s">
        <v>4468</v>
      </c>
      <c r="C134" s="832" t="s">
        <v>4309</v>
      </c>
      <c r="D134" s="832" t="s">
        <v>4505</v>
      </c>
      <c r="E134" s="832" t="s">
        <v>4506</v>
      </c>
      <c r="F134" s="849">
        <v>1</v>
      </c>
      <c r="G134" s="849">
        <v>0</v>
      </c>
      <c r="H134" s="849"/>
      <c r="I134" s="849">
        <v>0</v>
      </c>
      <c r="J134" s="849">
        <v>1</v>
      </c>
      <c r="K134" s="849">
        <v>0</v>
      </c>
      <c r="L134" s="849"/>
      <c r="M134" s="849">
        <v>0</v>
      </c>
      <c r="N134" s="849">
        <v>3</v>
      </c>
      <c r="O134" s="849">
        <v>0</v>
      </c>
      <c r="P134" s="837"/>
      <c r="Q134" s="850">
        <v>0</v>
      </c>
    </row>
    <row r="135" spans="1:17" ht="14.4" customHeight="1" x14ac:dyDescent="0.3">
      <c r="A135" s="831" t="s">
        <v>585</v>
      </c>
      <c r="B135" s="832" t="s">
        <v>4468</v>
      </c>
      <c r="C135" s="832" t="s">
        <v>4309</v>
      </c>
      <c r="D135" s="832" t="s">
        <v>4505</v>
      </c>
      <c r="E135" s="832" t="s">
        <v>4507</v>
      </c>
      <c r="F135" s="849">
        <v>1</v>
      </c>
      <c r="G135" s="849">
        <v>0</v>
      </c>
      <c r="H135" s="849"/>
      <c r="I135" s="849">
        <v>0</v>
      </c>
      <c r="J135" s="849">
        <v>1</v>
      </c>
      <c r="K135" s="849">
        <v>0</v>
      </c>
      <c r="L135" s="849"/>
      <c r="M135" s="849">
        <v>0</v>
      </c>
      <c r="N135" s="849">
        <v>1</v>
      </c>
      <c r="O135" s="849">
        <v>0</v>
      </c>
      <c r="P135" s="837"/>
      <c r="Q135" s="850">
        <v>0</v>
      </c>
    </row>
    <row r="136" spans="1:17" ht="14.4" customHeight="1" x14ac:dyDescent="0.3">
      <c r="A136" s="831" t="s">
        <v>585</v>
      </c>
      <c r="B136" s="832" t="s">
        <v>4468</v>
      </c>
      <c r="C136" s="832" t="s">
        <v>4309</v>
      </c>
      <c r="D136" s="832" t="s">
        <v>4508</v>
      </c>
      <c r="E136" s="832" t="s">
        <v>4509</v>
      </c>
      <c r="F136" s="849">
        <v>1</v>
      </c>
      <c r="G136" s="849">
        <v>0</v>
      </c>
      <c r="H136" s="849"/>
      <c r="I136" s="849">
        <v>0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585</v>
      </c>
      <c r="B137" s="832" t="s">
        <v>4468</v>
      </c>
      <c r="C137" s="832" t="s">
        <v>4309</v>
      </c>
      <c r="D137" s="832" t="s">
        <v>4438</v>
      </c>
      <c r="E137" s="832" t="s">
        <v>4510</v>
      </c>
      <c r="F137" s="849">
        <v>1</v>
      </c>
      <c r="G137" s="849">
        <v>0</v>
      </c>
      <c r="H137" s="849"/>
      <c r="I137" s="849">
        <v>0</v>
      </c>
      <c r="J137" s="849">
        <v>1</v>
      </c>
      <c r="K137" s="849">
        <v>0</v>
      </c>
      <c r="L137" s="849"/>
      <c r="M137" s="849">
        <v>0</v>
      </c>
      <c r="N137" s="849"/>
      <c r="O137" s="849"/>
      <c r="P137" s="837"/>
      <c r="Q137" s="850"/>
    </row>
    <row r="138" spans="1:17" ht="14.4" customHeight="1" x14ac:dyDescent="0.3">
      <c r="A138" s="831" t="s">
        <v>585</v>
      </c>
      <c r="B138" s="832" t="s">
        <v>4468</v>
      </c>
      <c r="C138" s="832" t="s">
        <v>4309</v>
      </c>
      <c r="D138" s="832" t="s">
        <v>4438</v>
      </c>
      <c r="E138" s="832" t="s">
        <v>4439</v>
      </c>
      <c r="F138" s="849">
        <v>1</v>
      </c>
      <c r="G138" s="849">
        <v>0</v>
      </c>
      <c r="H138" s="849"/>
      <c r="I138" s="849">
        <v>0</v>
      </c>
      <c r="J138" s="849"/>
      <c r="K138" s="849"/>
      <c r="L138" s="849"/>
      <c r="M138" s="849"/>
      <c r="N138" s="849">
        <v>2</v>
      </c>
      <c r="O138" s="849">
        <v>0</v>
      </c>
      <c r="P138" s="837"/>
      <c r="Q138" s="850">
        <v>0</v>
      </c>
    </row>
    <row r="139" spans="1:17" ht="14.4" customHeight="1" x14ac:dyDescent="0.3">
      <c r="A139" s="831" t="s">
        <v>585</v>
      </c>
      <c r="B139" s="832" t="s">
        <v>4468</v>
      </c>
      <c r="C139" s="832" t="s">
        <v>4309</v>
      </c>
      <c r="D139" s="832" t="s">
        <v>4511</v>
      </c>
      <c r="E139" s="832" t="s">
        <v>4512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3643</v>
      </c>
      <c r="P139" s="837"/>
      <c r="Q139" s="850">
        <v>3643</v>
      </c>
    </row>
    <row r="140" spans="1:17" ht="14.4" customHeight="1" x14ac:dyDescent="0.3">
      <c r="A140" s="831" t="s">
        <v>585</v>
      </c>
      <c r="B140" s="832" t="s">
        <v>4468</v>
      </c>
      <c r="C140" s="832" t="s">
        <v>4309</v>
      </c>
      <c r="D140" s="832" t="s">
        <v>4513</v>
      </c>
      <c r="E140" s="832" t="s">
        <v>4514</v>
      </c>
      <c r="F140" s="849">
        <v>1</v>
      </c>
      <c r="G140" s="849">
        <v>3569</v>
      </c>
      <c r="H140" s="849"/>
      <c r="I140" s="849">
        <v>3569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" customHeight="1" x14ac:dyDescent="0.3">
      <c r="A141" s="831" t="s">
        <v>585</v>
      </c>
      <c r="B141" s="832" t="s">
        <v>4468</v>
      </c>
      <c r="C141" s="832" t="s">
        <v>4309</v>
      </c>
      <c r="D141" s="832" t="s">
        <v>4513</v>
      </c>
      <c r="E141" s="832" t="s">
        <v>4515</v>
      </c>
      <c r="F141" s="849">
        <v>1</v>
      </c>
      <c r="G141" s="849">
        <v>3678</v>
      </c>
      <c r="H141" s="849"/>
      <c r="I141" s="849">
        <v>3678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585</v>
      </c>
      <c r="B142" s="832" t="s">
        <v>4468</v>
      </c>
      <c r="C142" s="832" t="s">
        <v>4309</v>
      </c>
      <c r="D142" s="832" t="s">
        <v>4516</v>
      </c>
      <c r="E142" s="832" t="s">
        <v>4517</v>
      </c>
      <c r="F142" s="849">
        <v>1</v>
      </c>
      <c r="G142" s="849">
        <v>4675</v>
      </c>
      <c r="H142" s="849"/>
      <c r="I142" s="849">
        <v>4675</v>
      </c>
      <c r="J142" s="849"/>
      <c r="K142" s="849"/>
      <c r="L142" s="849"/>
      <c r="M142" s="849"/>
      <c r="N142" s="849">
        <v>2</v>
      </c>
      <c r="O142" s="849">
        <v>9482</v>
      </c>
      <c r="P142" s="837"/>
      <c r="Q142" s="850">
        <v>4741</v>
      </c>
    </row>
    <row r="143" spans="1:17" ht="14.4" customHeight="1" x14ac:dyDescent="0.3">
      <c r="A143" s="831" t="s">
        <v>585</v>
      </c>
      <c r="B143" s="832" t="s">
        <v>4468</v>
      </c>
      <c r="C143" s="832" t="s">
        <v>4309</v>
      </c>
      <c r="D143" s="832" t="s">
        <v>4516</v>
      </c>
      <c r="E143" s="832" t="s">
        <v>4518</v>
      </c>
      <c r="F143" s="849">
        <v>1</v>
      </c>
      <c r="G143" s="849">
        <v>4728</v>
      </c>
      <c r="H143" s="849"/>
      <c r="I143" s="849">
        <v>4728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585</v>
      </c>
      <c r="B144" s="832" t="s">
        <v>4468</v>
      </c>
      <c r="C144" s="832" t="s">
        <v>4309</v>
      </c>
      <c r="D144" s="832" t="s">
        <v>4519</v>
      </c>
      <c r="E144" s="832" t="s">
        <v>4520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4672</v>
      </c>
      <c r="P144" s="837"/>
      <c r="Q144" s="850">
        <v>4672</v>
      </c>
    </row>
    <row r="145" spans="1:17" ht="14.4" customHeight="1" x14ac:dyDescent="0.3">
      <c r="A145" s="831" t="s">
        <v>585</v>
      </c>
      <c r="B145" s="832" t="s">
        <v>4468</v>
      </c>
      <c r="C145" s="832" t="s">
        <v>4309</v>
      </c>
      <c r="D145" s="832" t="s">
        <v>4521</v>
      </c>
      <c r="E145" s="832" t="s">
        <v>4522</v>
      </c>
      <c r="F145" s="849"/>
      <c r="G145" s="849"/>
      <c r="H145" s="849"/>
      <c r="I145" s="849"/>
      <c r="J145" s="849"/>
      <c r="K145" s="849"/>
      <c r="L145" s="849"/>
      <c r="M145" s="849"/>
      <c r="N145" s="849">
        <v>2</v>
      </c>
      <c r="O145" s="849">
        <v>0</v>
      </c>
      <c r="P145" s="837"/>
      <c r="Q145" s="850">
        <v>0</v>
      </c>
    </row>
    <row r="146" spans="1:17" ht="14.4" customHeight="1" x14ac:dyDescent="0.3">
      <c r="A146" s="831" t="s">
        <v>585</v>
      </c>
      <c r="B146" s="832" t="s">
        <v>4468</v>
      </c>
      <c r="C146" s="832" t="s">
        <v>4309</v>
      </c>
      <c r="D146" s="832" t="s">
        <v>4521</v>
      </c>
      <c r="E146" s="832" t="s">
        <v>4523</v>
      </c>
      <c r="F146" s="849">
        <v>1</v>
      </c>
      <c r="G146" s="849">
        <v>0</v>
      </c>
      <c r="H146" s="849"/>
      <c r="I146" s="849">
        <v>0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" customHeight="1" x14ac:dyDescent="0.3">
      <c r="A147" s="831" t="s">
        <v>585</v>
      </c>
      <c r="B147" s="832" t="s">
        <v>4468</v>
      </c>
      <c r="C147" s="832" t="s">
        <v>4309</v>
      </c>
      <c r="D147" s="832" t="s">
        <v>4524</v>
      </c>
      <c r="E147" s="832" t="s">
        <v>4525</v>
      </c>
      <c r="F147" s="849">
        <v>1</v>
      </c>
      <c r="G147" s="849">
        <v>10695</v>
      </c>
      <c r="H147" s="849"/>
      <c r="I147" s="849">
        <v>10695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585</v>
      </c>
      <c r="B148" s="832" t="s">
        <v>4468</v>
      </c>
      <c r="C148" s="832" t="s">
        <v>4309</v>
      </c>
      <c r="D148" s="832" t="s">
        <v>4526</v>
      </c>
      <c r="E148" s="832" t="s">
        <v>4527</v>
      </c>
      <c r="F148" s="849">
        <v>1</v>
      </c>
      <c r="G148" s="849">
        <v>1966</v>
      </c>
      <c r="H148" s="849"/>
      <c r="I148" s="849">
        <v>1966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585</v>
      </c>
      <c r="B149" s="832" t="s">
        <v>4468</v>
      </c>
      <c r="C149" s="832" t="s">
        <v>4309</v>
      </c>
      <c r="D149" s="832" t="s">
        <v>4528</v>
      </c>
      <c r="E149" s="832" t="s">
        <v>4529</v>
      </c>
      <c r="F149" s="849"/>
      <c r="G149" s="849"/>
      <c r="H149" s="849"/>
      <c r="I149" s="849"/>
      <c r="J149" s="849">
        <v>1</v>
      </c>
      <c r="K149" s="849">
        <v>0</v>
      </c>
      <c r="L149" s="849"/>
      <c r="M149" s="849">
        <v>0</v>
      </c>
      <c r="N149" s="849"/>
      <c r="O149" s="849"/>
      <c r="P149" s="837"/>
      <c r="Q149" s="850"/>
    </row>
    <row r="150" spans="1:17" ht="14.4" customHeight="1" x14ac:dyDescent="0.3">
      <c r="A150" s="831" t="s">
        <v>585</v>
      </c>
      <c r="B150" s="832" t="s">
        <v>4468</v>
      </c>
      <c r="C150" s="832" t="s">
        <v>4309</v>
      </c>
      <c r="D150" s="832" t="s">
        <v>4530</v>
      </c>
      <c r="E150" s="832" t="s">
        <v>4531</v>
      </c>
      <c r="F150" s="849"/>
      <c r="G150" s="849"/>
      <c r="H150" s="849"/>
      <c r="I150" s="849"/>
      <c r="J150" s="849">
        <v>1</v>
      </c>
      <c r="K150" s="849">
        <v>0</v>
      </c>
      <c r="L150" s="849"/>
      <c r="M150" s="849">
        <v>0</v>
      </c>
      <c r="N150" s="849"/>
      <c r="O150" s="849"/>
      <c r="P150" s="837"/>
      <c r="Q150" s="850"/>
    </row>
    <row r="151" spans="1:17" ht="14.4" customHeight="1" x14ac:dyDescent="0.3">
      <c r="A151" s="831" t="s">
        <v>585</v>
      </c>
      <c r="B151" s="832" t="s">
        <v>4532</v>
      </c>
      <c r="C151" s="832" t="s">
        <v>4309</v>
      </c>
      <c r="D151" s="832" t="s">
        <v>4533</v>
      </c>
      <c r="E151" s="832" t="s">
        <v>4534</v>
      </c>
      <c r="F151" s="849"/>
      <c r="G151" s="849"/>
      <c r="H151" s="849"/>
      <c r="I151" s="849"/>
      <c r="J151" s="849">
        <v>3</v>
      </c>
      <c r="K151" s="849">
        <v>2128</v>
      </c>
      <c r="L151" s="849">
        <v>1</v>
      </c>
      <c r="M151" s="849">
        <v>709.33333333333337</v>
      </c>
      <c r="N151" s="849"/>
      <c r="O151" s="849"/>
      <c r="P151" s="837"/>
      <c r="Q151" s="850"/>
    </row>
    <row r="152" spans="1:17" ht="14.4" customHeight="1" x14ac:dyDescent="0.3">
      <c r="A152" s="831" t="s">
        <v>585</v>
      </c>
      <c r="B152" s="832" t="s">
        <v>4532</v>
      </c>
      <c r="C152" s="832" t="s">
        <v>4309</v>
      </c>
      <c r="D152" s="832" t="s">
        <v>4535</v>
      </c>
      <c r="E152" s="832" t="s">
        <v>4536</v>
      </c>
      <c r="F152" s="849"/>
      <c r="G152" s="849"/>
      <c r="H152" s="849"/>
      <c r="I152" s="849"/>
      <c r="J152" s="849">
        <v>1</v>
      </c>
      <c r="K152" s="849">
        <v>2952</v>
      </c>
      <c r="L152" s="849">
        <v>1</v>
      </c>
      <c r="M152" s="849">
        <v>2952</v>
      </c>
      <c r="N152" s="849"/>
      <c r="O152" s="849"/>
      <c r="P152" s="837"/>
      <c r="Q152" s="850"/>
    </row>
    <row r="153" spans="1:17" ht="14.4" customHeight="1" x14ac:dyDescent="0.3">
      <c r="A153" s="831" t="s">
        <v>585</v>
      </c>
      <c r="B153" s="832" t="s">
        <v>4532</v>
      </c>
      <c r="C153" s="832" t="s">
        <v>4309</v>
      </c>
      <c r="D153" s="832" t="s">
        <v>4494</v>
      </c>
      <c r="E153" s="832" t="s">
        <v>4495</v>
      </c>
      <c r="F153" s="849"/>
      <c r="G153" s="849"/>
      <c r="H153" s="849"/>
      <c r="I153" s="849"/>
      <c r="J153" s="849">
        <v>3</v>
      </c>
      <c r="K153" s="849">
        <v>2595</v>
      </c>
      <c r="L153" s="849">
        <v>1</v>
      </c>
      <c r="M153" s="849">
        <v>865</v>
      </c>
      <c r="N153" s="849"/>
      <c r="O153" s="849"/>
      <c r="P153" s="837"/>
      <c r="Q153" s="850"/>
    </row>
    <row r="154" spans="1:17" ht="14.4" customHeight="1" x14ac:dyDescent="0.3">
      <c r="A154" s="831" t="s">
        <v>585</v>
      </c>
      <c r="B154" s="832" t="s">
        <v>4532</v>
      </c>
      <c r="C154" s="832" t="s">
        <v>4309</v>
      </c>
      <c r="D154" s="832" t="s">
        <v>4537</v>
      </c>
      <c r="E154" s="832" t="s">
        <v>4538</v>
      </c>
      <c r="F154" s="849"/>
      <c r="G154" s="849"/>
      <c r="H154" s="849"/>
      <c r="I154" s="849"/>
      <c r="J154" s="849">
        <v>1</v>
      </c>
      <c r="K154" s="849">
        <v>120</v>
      </c>
      <c r="L154" s="849">
        <v>1</v>
      </c>
      <c r="M154" s="849">
        <v>120</v>
      </c>
      <c r="N154" s="849"/>
      <c r="O154" s="849"/>
      <c r="P154" s="837"/>
      <c r="Q154" s="850"/>
    </row>
    <row r="155" spans="1:17" ht="14.4" customHeight="1" x14ac:dyDescent="0.3">
      <c r="A155" s="831" t="s">
        <v>585</v>
      </c>
      <c r="B155" s="832" t="s">
        <v>4532</v>
      </c>
      <c r="C155" s="832" t="s">
        <v>4309</v>
      </c>
      <c r="D155" s="832" t="s">
        <v>4539</v>
      </c>
      <c r="E155" s="832" t="s">
        <v>4540</v>
      </c>
      <c r="F155" s="849"/>
      <c r="G155" s="849"/>
      <c r="H155" s="849"/>
      <c r="I155" s="849"/>
      <c r="J155" s="849">
        <v>1</v>
      </c>
      <c r="K155" s="849">
        <v>4570</v>
      </c>
      <c r="L155" s="849">
        <v>1</v>
      </c>
      <c r="M155" s="849">
        <v>4570</v>
      </c>
      <c r="N155" s="849"/>
      <c r="O155" s="849"/>
      <c r="P155" s="837"/>
      <c r="Q155" s="850"/>
    </row>
    <row r="156" spans="1:17" ht="14.4" customHeight="1" x14ac:dyDescent="0.3">
      <c r="A156" s="831" t="s">
        <v>585</v>
      </c>
      <c r="B156" s="832" t="s">
        <v>4532</v>
      </c>
      <c r="C156" s="832" t="s">
        <v>4309</v>
      </c>
      <c r="D156" s="832" t="s">
        <v>4526</v>
      </c>
      <c r="E156" s="832" t="s">
        <v>4527</v>
      </c>
      <c r="F156" s="849"/>
      <c r="G156" s="849"/>
      <c r="H156" s="849"/>
      <c r="I156" s="849"/>
      <c r="J156" s="849">
        <v>1</v>
      </c>
      <c r="K156" s="849">
        <v>1966</v>
      </c>
      <c r="L156" s="849">
        <v>1</v>
      </c>
      <c r="M156" s="849">
        <v>1966</v>
      </c>
      <c r="N156" s="849"/>
      <c r="O156" s="849"/>
      <c r="P156" s="837"/>
      <c r="Q156" s="850"/>
    </row>
    <row r="157" spans="1:17" ht="14.4" customHeight="1" x14ac:dyDescent="0.3">
      <c r="A157" s="831" t="s">
        <v>585</v>
      </c>
      <c r="B157" s="832" t="s">
        <v>4532</v>
      </c>
      <c r="C157" s="832" t="s">
        <v>4309</v>
      </c>
      <c r="D157" s="832" t="s">
        <v>4541</v>
      </c>
      <c r="E157" s="832" t="s">
        <v>4542</v>
      </c>
      <c r="F157" s="849"/>
      <c r="G157" s="849"/>
      <c r="H157" s="849"/>
      <c r="I157" s="849"/>
      <c r="J157" s="849">
        <v>1</v>
      </c>
      <c r="K157" s="849">
        <v>1572</v>
      </c>
      <c r="L157" s="849">
        <v>1</v>
      </c>
      <c r="M157" s="849">
        <v>1572</v>
      </c>
      <c r="N157" s="849"/>
      <c r="O157" s="849"/>
      <c r="P157" s="837"/>
      <c r="Q157" s="850"/>
    </row>
    <row r="158" spans="1:17" ht="14.4" customHeight="1" x14ac:dyDescent="0.3">
      <c r="A158" s="831" t="s">
        <v>585</v>
      </c>
      <c r="B158" s="832" t="s">
        <v>4429</v>
      </c>
      <c r="C158" s="832" t="s">
        <v>4543</v>
      </c>
      <c r="D158" s="832" t="s">
        <v>4544</v>
      </c>
      <c r="E158" s="832"/>
      <c r="F158" s="849"/>
      <c r="G158" s="849"/>
      <c r="H158" s="849"/>
      <c r="I158" s="849"/>
      <c r="J158" s="849">
        <v>12</v>
      </c>
      <c r="K158" s="849">
        <v>1138.5</v>
      </c>
      <c r="L158" s="849">
        <v>1</v>
      </c>
      <c r="M158" s="849">
        <v>94.875</v>
      </c>
      <c r="N158" s="849"/>
      <c r="O158" s="849"/>
      <c r="P158" s="837"/>
      <c r="Q158" s="850"/>
    </row>
    <row r="159" spans="1:17" ht="14.4" customHeight="1" x14ac:dyDescent="0.3">
      <c r="A159" s="831" t="s">
        <v>585</v>
      </c>
      <c r="B159" s="832" t="s">
        <v>4429</v>
      </c>
      <c r="C159" s="832" t="s">
        <v>4543</v>
      </c>
      <c r="D159" s="832" t="s">
        <v>4545</v>
      </c>
      <c r="E159" s="832" t="s">
        <v>1151</v>
      </c>
      <c r="F159" s="849"/>
      <c r="G159" s="849"/>
      <c r="H159" s="849"/>
      <c r="I159" s="849"/>
      <c r="J159" s="849"/>
      <c r="K159" s="849"/>
      <c r="L159" s="849"/>
      <c r="M159" s="849"/>
      <c r="N159" s="849">
        <v>1.4</v>
      </c>
      <c r="O159" s="849">
        <v>9984.94</v>
      </c>
      <c r="P159" s="837"/>
      <c r="Q159" s="850">
        <v>7132.1</v>
      </c>
    </row>
    <row r="160" spans="1:17" ht="14.4" customHeight="1" x14ac:dyDescent="0.3">
      <c r="A160" s="831" t="s">
        <v>585</v>
      </c>
      <c r="B160" s="832" t="s">
        <v>4429</v>
      </c>
      <c r="C160" s="832" t="s">
        <v>4543</v>
      </c>
      <c r="D160" s="832" t="s">
        <v>4546</v>
      </c>
      <c r="E160" s="832" t="s">
        <v>1375</v>
      </c>
      <c r="F160" s="849"/>
      <c r="G160" s="849"/>
      <c r="H160" s="849"/>
      <c r="I160" s="849"/>
      <c r="J160" s="849">
        <v>3</v>
      </c>
      <c r="K160" s="849">
        <v>14964.35</v>
      </c>
      <c r="L160" s="849">
        <v>1</v>
      </c>
      <c r="M160" s="849">
        <v>4988.1166666666668</v>
      </c>
      <c r="N160" s="849">
        <v>3</v>
      </c>
      <c r="O160" s="849">
        <v>14964.35</v>
      </c>
      <c r="P160" s="837">
        <v>1</v>
      </c>
      <c r="Q160" s="850">
        <v>4988.1166666666668</v>
      </c>
    </row>
    <row r="161" spans="1:17" ht="14.4" customHeight="1" x14ac:dyDescent="0.3">
      <c r="A161" s="831" t="s">
        <v>585</v>
      </c>
      <c r="B161" s="832" t="s">
        <v>4429</v>
      </c>
      <c r="C161" s="832" t="s">
        <v>4543</v>
      </c>
      <c r="D161" s="832" t="s">
        <v>4547</v>
      </c>
      <c r="E161" s="832" t="s">
        <v>2179</v>
      </c>
      <c r="F161" s="849">
        <v>42</v>
      </c>
      <c r="G161" s="849">
        <v>3197.46</v>
      </c>
      <c r="H161" s="849"/>
      <c r="I161" s="849">
        <v>76.13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585</v>
      </c>
      <c r="B162" s="832" t="s">
        <v>4429</v>
      </c>
      <c r="C162" s="832" t="s">
        <v>4543</v>
      </c>
      <c r="D162" s="832" t="s">
        <v>4548</v>
      </c>
      <c r="E162" s="832" t="s">
        <v>1871</v>
      </c>
      <c r="F162" s="849"/>
      <c r="G162" s="849"/>
      <c r="H162" s="849"/>
      <c r="I162" s="849"/>
      <c r="J162" s="849">
        <v>0.2</v>
      </c>
      <c r="K162" s="849">
        <v>88.25</v>
      </c>
      <c r="L162" s="849">
        <v>1</v>
      </c>
      <c r="M162" s="849">
        <v>441.25</v>
      </c>
      <c r="N162" s="849"/>
      <c r="O162" s="849"/>
      <c r="P162" s="837"/>
      <c r="Q162" s="850"/>
    </row>
    <row r="163" spans="1:17" ht="14.4" customHeight="1" x14ac:dyDescent="0.3">
      <c r="A163" s="831" t="s">
        <v>585</v>
      </c>
      <c r="B163" s="832" t="s">
        <v>4429</v>
      </c>
      <c r="C163" s="832" t="s">
        <v>4543</v>
      </c>
      <c r="D163" s="832" t="s">
        <v>4549</v>
      </c>
      <c r="E163" s="832" t="s">
        <v>1108</v>
      </c>
      <c r="F163" s="849">
        <v>0.4</v>
      </c>
      <c r="G163" s="849">
        <v>124.53</v>
      </c>
      <c r="H163" s="849"/>
      <c r="I163" s="849">
        <v>311.32499999999999</v>
      </c>
      <c r="J163" s="849"/>
      <c r="K163" s="849"/>
      <c r="L163" s="849"/>
      <c r="M163" s="849"/>
      <c r="N163" s="849">
        <v>5.8</v>
      </c>
      <c r="O163" s="849">
        <v>1805.68</v>
      </c>
      <c r="P163" s="837"/>
      <c r="Q163" s="850">
        <v>311.3241379310345</v>
      </c>
    </row>
    <row r="164" spans="1:17" ht="14.4" customHeight="1" x14ac:dyDescent="0.3">
      <c r="A164" s="831" t="s">
        <v>585</v>
      </c>
      <c r="B164" s="832" t="s">
        <v>4429</v>
      </c>
      <c r="C164" s="832" t="s">
        <v>4543</v>
      </c>
      <c r="D164" s="832" t="s">
        <v>4550</v>
      </c>
      <c r="E164" s="832"/>
      <c r="F164" s="849">
        <v>6</v>
      </c>
      <c r="G164" s="849">
        <v>482.58</v>
      </c>
      <c r="H164" s="849"/>
      <c r="I164" s="849">
        <v>80.429999999999993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585</v>
      </c>
      <c r="B165" s="832" t="s">
        <v>4429</v>
      </c>
      <c r="C165" s="832" t="s">
        <v>4543</v>
      </c>
      <c r="D165" s="832" t="s">
        <v>4551</v>
      </c>
      <c r="E165" s="832" t="s">
        <v>1143</v>
      </c>
      <c r="F165" s="849">
        <v>263</v>
      </c>
      <c r="G165" s="849">
        <v>15359.2</v>
      </c>
      <c r="H165" s="849">
        <v>0.36325966850828728</v>
      </c>
      <c r="I165" s="849">
        <v>58.400000000000006</v>
      </c>
      <c r="J165" s="849">
        <v>724</v>
      </c>
      <c r="K165" s="849">
        <v>42281.600000000006</v>
      </c>
      <c r="L165" s="849">
        <v>1</v>
      </c>
      <c r="M165" s="849">
        <v>58.400000000000006</v>
      </c>
      <c r="N165" s="849">
        <v>385</v>
      </c>
      <c r="O165" s="849">
        <v>22484</v>
      </c>
      <c r="P165" s="837">
        <v>0.53176795580110492</v>
      </c>
      <c r="Q165" s="850">
        <v>58.4</v>
      </c>
    </row>
    <row r="166" spans="1:17" ht="14.4" customHeight="1" x14ac:dyDescent="0.3">
      <c r="A166" s="831" t="s">
        <v>585</v>
      </c>
      <c r="B166" s="832" t="s">
        <v>4429</v>
      </c>
      <c r="C166" s="832" t="s">
        <v>4543</v>
      </c>
      <c r="D166" s="832" t="s">
        <v>4552</v>
      </c>
      <c r="E166" s="832" t="s">
        <v>1385</v>
      </c>
      <c r="F166" s="849">
        <v>1.9</v>
      </c>
      <c r="G166" s="849">
        <v>1315.3</v>
      </c>
      <c r="H166" s="849"/>
      <c r="I166" s="849">
        <v>692.26315789473688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585</v>
      </c>
      <c r="B167" s="832" t="s">
        <v>4429</v>
      </c>
      <c r="C167" s="832" t="s">
        <v>4543</v>
      </c>
      <c r="D167" s="832" t="s">
        <v>4553</v>
      </c>
      <c r="E167" s="832" t="s">
        <v>4554</v>
      </c>
      <c r="F167" s="849">
        <v>0.6</v>
      </c>
      <c r="G167" s="849">
        <v>2966.38</v>
      </c>
      <c r="H167" s="849"/>
      <c r="I167" s="849">
        <v>4943.9666666666672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" customHeight="1" x14ac:dyDescent="0.3">
      <c r="A168" s="831" t="s">
        <v>585</v>
      </c>
      <c r="B168" s="832" t="s">
        <v>4429</v>
      </c>
      <c r="C168" s="832" t="s">
        <v>4543</v>
      </c>
      <c r="D168" s="832" t="s">
        <v>4555</v>
      </c>
      <c r="E168" s="832"/>
      <c r="F168" s="849">
        <v>82</v>
      </c>
      <c r="G168" s="849">
        <v>3166.02</v>
      </c>
      <c r="H168" s="849"/>
      <c r="I168" s="849">
        <v>38.61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585</v>
      </c>
      <c r="B169" s="832" t="s">
        <v>4429</v>
      </c>
      <c r="C169" s="832" t="s">
        <v>4543</v>
      </c>
      <c r="D169" s="832" t="s">
        <v>4556</v>
      </c>
      <c r="E169" s="832" t="s">
        <v>4557</v>
      </c>
      <c r="F169" s="849">
        <v>3.2</v>
      </c>
      <c r="G169" s="849">
        <v>1237.2</v>
      </c>
      <c r="H169" s="849">
        <v>1.333347702852709</v>
      </c>
      <c r="I169" s="849">
        <v>386.625</v>
      </c>
      <c r="J169" s="849">
        <v>2.4</v>
      </c>
      <c r="K169" s="849">
        <v>927.89</v>
      </c>
      <c r="L169" s="849">
        <v>1</v>
      </c>
      <c r="M169" s="849">
        <v>386.62083333333334</v>
      </c>
      <c r="N169" s="849">
        <v>1.3</v>
      </c>
      <c r="O169" s="849">
        <v>502.6</v>
      </c>
      <c r="P169" s="837">
        <v>0.54165903285949846</v>
      </c>
      <c r="Q169" s="850">
        <v>386.61538461538464</v>
      </c>
    </row>
    <row r="170" spans="1:17" ht="14.4" customHeight="1" x14ac:dyDescent="0.3">
      <c r="A170" s="831" t="s">
        <v>585</v>
      </c>
      <c r="B170" s="832" t="s">
        <v>4429</v>
      </c>
      <c r="C170" s="832" t="s">
        <v>4543</v>
      </c>
      <c r="D170" s="832" t="s">
        <v>4558</v>
      </c>
      <c r="E170" s="832" t="s">
        <v>4559</v>
      </c>
      <c r="F170" s="849">
        <v>9</v>
      </c>
      <c r="G170" s="849">
        <v>347.49</v>
      </c>
      <c r="H170" s="849"/>
      <c r="I170" s="849">
        <v>38.61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585</v>
      </c>
      <c r="B171" s="832" t="s">
        <v>4429</v>
      </c>
      <c r="C171" s="832" t="s">
        <v>4543</v>
      </c>
      <c r="D171" s="832" t="s">
        <v>4560</v>
      </c>
      <c r="E171" s="832" t="s">
        <v>1373</v>
      </c>
      <c r="F171" s="849"/>
      <c r="G171" s="849"/>
      <c r="H171" s="849"/>
      <c r="I171" s="849"/>
      <c r="J171" s="849">
        <v>5</v>
      </c>
      <c r="K171" s="849">
        <v>45791.350000000006</v>
      </c>
      <c r="L171" s="849">
        <v>1</v>
      </c>
      <c r="M171" s="849">
        <v>9158.27</v>
      </c>
      <c r="N171" s="849">
        <v>2</v>
      </c>
      <c r="O171" s="849">
        <v>18316.54</v>
      </c>
      <c r="P171" s="837">
        <v>0.39999999999999997</v>
      </c>
      <c r="Q171" s="850">
        <v>9158.27</v>
      </c>
    </row>
    <row r="172" spans="1:17" ht="14.4" customHeight="1" x14ac:dyDescent="0.3">
      <c r="A172" s="831" t="s">
        <v>585</v>
      </c>
      <c r="B172" s="832" t="s">
        <v>4429</v>
      </c>
      <c r="C172" s="832" t="s">
        <v>4543</v>
      </c>
      <c r="D172" s="832" t="s">
        <v>4561</v>
      </c>
      <c r="E172" s="832" t="s">
        <v>1373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17457.349999999999</v>
      </c>
      <c r="P172" s="837"/>
      <c r="Q172" s="850">
        <v>17457.349999999999</v>
      </c>
    </row>
    <row r="173" spans="1:17" ht="14.4" customHeight="1" x14ac:dyDescent="0.3">
      <c r="A173" s="831" t="s">
        <v>585</v>
      </c>
      <c r="B173" s="832" t="s">
        <v>4429</v>
      </c>
      <c r="C173" s="832" t="s">
        <v>4543</v>
      </c>
      <c r="D173" s="832" t="s">
        <v>4562</v>
      </c>
      <c r="E173" s="832" t="s">
        <v>4563</v>
      </c>
      <c r="F173" s="849">
        <v>1.6</v>
      </c>
      <c r="G173" s="849">
        <v>869.52</v>
      </c>
      <c r="H173" s="849">
        <v>2.2856842437306133</v>
      </c>
      <c r="I173" s="849">
        <v>543.44999999999993</v>
      </c>
      <c r="J173" s="849">
        <v>0.7</v>
      </c>
      <c r="K173" s="849">
        <v>380.42</v>
      </c>
      <c r="L173" s="849">
        <v>1</v>
      </c>
      <c r="M173" s="849">
        <v>543.45714285714291</v>
      </c>
      <c r="N173" s="849">
        <v>3.4</v>
      </c>
      <c r="O173" s="849">
        <v>1847.77</v>
      </c>
      <c r="P173" s="837">
        <v>4.8571841648704064</v>
      </c>
      <c r="Q173" s="850">
        <v>543.46176470588239</v>
      </c>
    </row>
    <row r="174" spans="1:17" ht="14.4" customHeight="1" x14ac:dyDescent="0.3">
      <c r="A174" s="831" t="s">
        <v>585</v>
      </c>
      <c r="B174" s="832" t="s">
        <v>4429</v>
      </c>
      <c r="C174" s="832" t="s">
        <v>4543</v>
      </c>
      <c r="D174" s="832" t="s">
        <v>4564</v>
      </c>
      <c r="E174" s="832" t="s">
        <v>1133</v>
      </c>
      <c r="F174" s="849">
        <v>4</v>
      </c>
      <c r="G174" s="849">
        <v>308.88</v>
      </c>
      <c r="H174" s="849">
        <v>0.26666666666666666</v>
      </c>
      <c r="I174" s="849">
        <v>77.22</v>
      </c>
      <c r="J174" s="849">
        <v>15</v>
      </c>
      <c r="K174" s="849">
        <v>1158.3</v>
      </c>
      <c r="L174" s="849">
        <v>1</v>
      </c>
      <c r="M174" s="849">
        <v>77.22</v>
      </c>
      <c r="N174" s="849">
        <v>34</v>
      </c>
      <c r="O174" s="849">
        <v>2625.48</v>
      </c>
      <c r="P174" s="837">
        <v>2.2666666666666666</v>
      </c>
      <c r="Q174" s="850">
        <v>77.22</v>
      </c>
    </row>
    <row r="175" spans="1:17" ht="14.4" customHeight="1" x14ac:dyDescent="0.3">
      <c r="A175" s="831" t="s">
        <v>585</v>
      </c>
      <c r="B175" s="832" t="s">
        <v>4429</v>
      </c>
      <c r="C175" s="832" t="s">
        <v>4543</v>
      </c>
      <c r="D175" s="832" t="s">
        <v>4565</v>
      </c>
      <c r="E175" s="832"/>
      <c r="F175" s="849">
        <v>6.9</v>
      </c>
      <c r="G175" s="849">
        <v>1864.26</v>
      </c>
      <c r="H175" s="849">
        <v>0.5609715731794287</v>
      </c>
      <c r="I175" s="849">
        <v>270.18260869565216</v>
      </c>
      <c r="J175" s="849">
        <v>12.3</v>
      </c>
      <c r="K175" s="849">
        <v>3323.27</v>
      </c>
      <c r="L175" s="849">
        <v>1</v>
      </c>
      <c r="M175" s="849">
        <v>270.18455284552846</v>
      </c>
      <c r="N175" s="849"/>
      <c r="O175" s="849"/>
      <c r="P175" s="837"/>
      <c r="Q175" s="850"/>
    </row>
    <row r="176" spans="1:17" ht="14.4" customHeight="1" x14ac:dyDescent="0.3">
      <c r="A176" s="831" t="s">
        <v>585</v>
      </c>
      <c r="B176" s="832" t="s">
        <v>4429</v>
      </c>
      <c r="C176" s="832" t="s">
        <v>4543</v>
      </c>
      <c r="D176" s="832" t="s">
        <v>4566</v>
      </c>
      <c r="E176" s="832" t="s">
        <v>4567</v>
      </c>
      <c r="F176" s="849">
        <v>69.099999999999994</v>
      </c>
      <c r="G176" s="849">
        <v>18775.900000000001</v>
      </c>
      <c r="H176" s="849">
        <v>2.3344282758757884</v>
      </c>
      <c r="I176" s="849">
        <v>271.72069464544143</v>
      </c>
      <c r="J176" s="849">
        <v>29.6</v>
      </c>
      <c r="K176" s="849">
        <v>8043.04</v>
      </c>
      <c r="L176" s="849">
        <v>1</v>
      </c>
      <c r="M176" s="849">
        <v>271.7243243243243</v>
      </c>
      <c r="N176" s="849">
        <v>34.800000000000004</v>
      </c>
      <c r="O176" s="849">
        <v>9455.73</v>
      </c>
      <c r="P176" s="837">
        <v>1.175641299807038</v>
      </c>
      <c r="Q176" s="850">
        <v>271.71637931034479</v>
      </c>
    </row>
    <row r="177" spans="1:17" ht="14.4" customHeight="1" x14ac:dyDescent="0.3">
      <c r="A177" s="831" t="s">
        <v>585</v>
      </c>
      <c r="B177" s="832" t="s">
        <v>4429</v>
      </c>
      <c r="C177" s="832" t="s">
        <v>4543</v>
      </c>
      <c r="D177" s="832" t="s">
        <v>4568</v>
      </c>
      <c r="E177" s="832" t="s">
        <v>4569</v>
      </c>
      <c r="F177" s="849">
        <v>5.8</v>
      </c>
      <c r="G177" s="849">
        <v>18929.66</v>
      </c>
      <c r="H177" s="849">
        <v>0.53210853410039294</v>
      </c>
      <c r="I177" s="849">
        <v>3263.7344827586207</v>
      </c>
      <c r="J177" s="849">
        <v>10.9</v>
      </c>
      <c r="K177" s="849">
        <v>35574.81</v>
      </c>
      <c r="L177" s="849">
        <v>1</v>
      </c>
      <c r="M177" s="849">
        <v>3263.7440366972473</v>
      </c>
      <c r="N177" s="849"/>
      <c r="O177" s="849"/>
      <c r="P177" s="837"/>
      <c r="Q177" s="850"/>
    </row>
    <row r="178" spans="1:17" ht="14.4" customHeight="1" x14ac:dyDescent="0.3">
      <c r="A178" s="831" t="s">
        <v>585</v>
      </c>
      <c r="B178" s="832" t="s">
        <v>4429</v>
      </c>
      <c r="C178" s="832" t="s">
        <v>4543</v>
      </c>
      <c r="D178" s="832" t="s">
        <v>4570</v>
      </c>
      <c r="E178" s="832"/>
      <c r="F178" s="849">
        <v>4.8000000000000007</v>
      </c>
      <c r="G178" s="849">
        <v>1855.8000000000002</v>
      </c>
      <c r="H178" s="849"/>
      <c r="I178" s="849">
        <v>386.625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585</v>
      </c>
      <c r="B179" s="832" t="s">
        <v>4429</v>
      </c>
      <c r="C179" s="832" t="s">
        <v>4543</v>
      </c>
      <c r="D179" s="832" t="s">
        <v>4571</v>
      </c>
      <c r="E179" s="832" t="s">
        <v>4572</v>
      </c>
      <c r="F179" s="849">
        <v>8</v>
      </c>
      <c r="G179" s="849">
        <v>1753.6</v>
      </c>
      <c r="H179" s="849">
        <v>0.18604651162790695</v>
      </c>
      <c r="I179" s="849">
        <v>219.2</v>
      </c>
      <c r="J179" s="849">
        <v>43</v>
      </c>
      <c r="K179" s="849">
        <v>9425.6</v>
      </c>
      <c r="L179" s="849">
        <v>1</v>
      </c>
      <c r="M179" s="849">
        <v>219.20000000000002</v>
      </c>
      <c r="N179" s="849"/>
      <c r="O179" s="849"/>
      <c r="P179" s="837"/>
      <c r="Q179" s="850"/>
    </row>
    <row r="180" spans="1:17" ht="14.4" customHeight="1" x14ac:dyDescent="0.3">
      <c r="A180" s="831" t="s">
        <v>585</v>
      </c>
      <c r="B180" s="832" t="s">
        <v>4429</v>
      </c>
      <c r="C180" s="832" t="s">
        <v>4543</v>
      </c>
      <c r="D180" s="832" t="s">
        <v>4573</v>
      </c>
      <c r="E180" s="832"/>
      <c r="F180" s="849">
        <v>5.3</v>
      </c>
      <c r="G180" s="849">
        <v>2514.4</v>
      </c>
      <c r="H180" s="849">
        <v>1.892817621331085</v>
      </c>
      <c r="I180" s="849">
        <v>474.41509433962267</v>
      </c>
      <c r="J180" s="849">
        <v>2.8</v>
      </c>
      <c r="K180" s="849">
        <v>1328.39</v>
      </c>
      <c r="L180" s="849">
        <v>1</v>
      </c>
      <c r="M180" s="849">
        <v>474.42500000000007</v>
      </c>
      <c r="N180" s="849"/>
      <c r="O180" s="849"/>
      <c r="P180" s="837"/>
      <c r="Q180" s="850"/>
    </row>
    <row r="181" spans="1:17" ht="14.4" customHeight="1" x14ac:dyDescent="0.3">
      <c r="A181" s="831" t="s">
        <v>585</v>
      </c>
      <c r="B181" s="832" t="s">
        <v>4429</v>
      </c>
      <c r="C181" s="832" t="s">
        <v>4543</v>
      </c>
      <c r="D181" s="832" t="s">
        <v>4574</v>
      </c>
      <c r="E181" s="832" t="s">
        <v>4575</v>
      </c>
      <c r="F181" s="849"/>
      <c r="G181" s="849"/>
      <c r="H181" s="849"/>
      <c r="I181" s="849"/>
      <c r="J181" s="849"/>
      <c r="K181" s="849"/>
      <c r="L181" s="849"/>
      <c r="M181" s="849"/>
      <c r="N181" s="849">
        <v>1</v>
      </c>
      <c r="O181" s="849">
        <v>1819.05</v>
      </c>
      <c r="P181" s="837"/>
      <c r="Q181" s="850">
        <v>1819.05</v>
      </c>
    </row>
    <row r="182" spans="1:17" ht="14.4" customHeight="1" x14ac:dyDescent="0.3">
      <c r="A182" s="831" t="s">
        <v>585</v>
      </c>
      <c r="B182" s="832" t="s">
        <v>4429</v>
      </c>
      <c r="C182" s="832" t="s">
        <v>4543</v>
      </c>
      <c r="D182" s="832" t="s">
        <v>4576</v>
      </c>
      <c r="E182" s="832" t="s">
        <v>4577</v>
      </c>
      <c r="F182" s="849"/>
      <c r="G182" s="849"/>
      <c r="H182" s="849"/>
      <c r="I182" s="849"/>
      <c r="J182" s="849">
        <v>1</v>
      </c>
      <c r="K182" s="849">
        <v>429.2</v>
      </c>
      <c r="L182" s="849">
        <v>1</v>
      </c>
      <c r="M182" s="849">
        <v>429.2</v>
      </c>
      <c r="N182" s="849"/>
      <c r="O182" s="849"/>
      <c r="P182" s="837"/>
      <c r="Q182" s="850"/>
    </row>
    <row r="183" spans="1:17" ht="14.4" customHeight="1" x14ac:dyDescent="0.3">
      <c r="A183" s="831" t="s">
        <v>585</v>
      </c>
      <c r="B183" s="832" t="s">
        <v>4429</v>
      </c>
      <c r="C183" s="832" t="s">
        <v>4543</v>
      </c>
      <c r="D183" s="832" t="s">
        <v>4578</v>
      </c>
      <c r="E183" s="832" t="s">
        <v>4579</v>
      </c>
      <c r="F183" s="849"/>
      <c r="G183" s="849"/>
      <c r="H183" s="849"/>
      <c r="I183" s="849"/>
      <c r="J183" s="849">
        <v>228</v>
      </c>
      <c r="K183" s="849">
        <v>13490.76</v>
      </c>
      <c r="L183" s="849">
        <v>1</v>
      </c>
      <c r="M183" s="849">
        <v>59.17</v>
      </c>
      <c r="N183" s="849"/>
      <c r="O183" s="849"/>
      <c r="P183" s="837"/>
      <c r="Q183" s="850"/>
    </row>
    <row r="184" spans="1:17" ht="14.4" customHeight="1" x14ac:dyDescent="0.3">
      <c r="A184" s="831" t="s">
        <v>585</v>
      </c>
      <c r="B184" s="832" t="s">
        <v>4429</v>
      </c>
      <c r="C184" s="832" t="s">
        <v>4543</v>
      </c>
      <c r="D184" s="832" t="s">
        <v>4580</v>
      </c>
      <c r="E184" s="832" t="s">
        <v>4581</v>
      </c>
      <c r="F184" s="849">
        <v>16.649999999999999</v>
      </c>
      <c r="G184" s="849">
        <v>1312.04</v>
      </c>
      <c r="H184" s="849">
        <v>0.44048290494990999</v>
      </c>
      <c r="I184" s="849">
        <v>78.801201201201209</v>
      </c>
      <c r="J184" s="849">
        <v>37.799999999999997</v>
      </c>
      <c r="K184" s="849">
        <v>2978.6400000000003</v>
      </c>
      <c r="L184" s="849">
        <v>1</v>
      </c>
      <c r="M184" s="849">
        <v>78.800000000000011</v>
      </c>
      <c r="N184" s="849">
        <v>7.5</v>
      </c>
      <c r="O184" s="849">
        <v>591</v>
      </c>
      <c r="P184" s="837">
        <v>0.1984126984126984</v>
      </c>
      <c r="Q184" s="850">
        <v>78.8</v>
      </c>
    </row>
    <row r="185" spans="1:17" ht="14.4" customHeight="1" x14ac:dyDescent="0.3">
      <c r="A185" s="831" t="s">
        <v>585</v>
      </c>
      <c r="B185" s="832" t="s">
        <v>4429</v>
      </c>
      <c r="C185" s="832" t="s">
        <v>4543</v>
      </c>
      <c r="D185" s="832" t="s">
        <v>4582</v>
      </c>
      <c r="E185" s="832" t="s">
        <v>4583</v>
      </c>
      <c r="F185" s="849"/>
      <c r="G185" s="849"/>
      <c r="H185" s="849"/>
      <c r="I185" s="849"/>
      <c r="J185" s="849">
        <v>1.4</v>
      </c>
      <c r="K185" s="849">
        <v>839.73</v>
      </c>
      <c r="L185" s="849">
        <v>1</v>
      </c>
      <c r="M185" s="849">
        <v>599.80714285714294</v>
      </c>
      <c r="N185" s="849"/>
      <c r="O185" s="849"/>
      <c r="P185" s="837"/>
      <c r="Q185" s="850"/>
    </row>
    <row r="186" spans="1:17" ht="14.4" customHeight="1" x14ac:dyDescent="0.3">
      <c r="A186" s="831" t="s">
        <v>585</v>
      </c>
      <c r="B186" s="832" t="s">
        <v>4429</v>
      </c>
      <c r="C186" s="832" t="s">
        <v>4543</v>
      </c>
      <c r="D186" s="832" t="s">
        <v>4584</v>
      </c>
      <c r="E186" s="832" t="s">
        <v>4583</v>
      </c>
      <c r="F186" s="849"/>
      <c r="G186" s="849"/>
      <c r="H186" s="849"/>
      <c r="I186" s="849"/>
      <c r="J186" s="849">
        <v>1.9</v>
      </c>
      <c r="K186" s="849">
        <v>1519.52</v>
      </c>
      <c r="L186" s="849">
        <v>1</v>
      </c>
      <c r="M186" s="849">
        <v>799.74736842105267</v>
      </c>
      <c r="N186" s="849"/>
      <c r="O186" s="849"/>
      <c r="P186" s="837"/>
      <c r="Q186" s="850"/>
    </row>
    <row r="187" spans="1:17" ht="14.4" customHeight="1" x14ac:dyDescent="0.3">
      <c r="A187" s="831" t="s">
        <v>585</v>
      </c>
      <c r="B187" s="832" t="s">
        <v>4429</v>
      </c>
      <c r="C187" s="832" t="s">
        <v>4543</v>
      </c>
      <c r="D187" s="832" t="s">
        <v>4585</v>
      </c>
      <c r="E187" s="832" t="s">
        <v>4586</v>
      </c>
      <c r="F187" s="849"/>
      <c r="G187" s="849"/>
      <c r="H187" s="849"/>
      <c r="I187" s="849"/>
      <c r="J187" s="849"/>
      <c r="K187" s="849"/>
      <c r="L187" s="849"/>
      <c r="M187" s="849"/>
      <c r="N187" s="849">
        <v>1</v>
      </c>
      <c r="O187" s="849">
        <v>3498.62</v>
      </c>
      <c r="P187" s="837"/>
      <c r="Q187" s="850">
        <v>3498.62</v>
      </c>
    </row>
    <row r="188" spans="1:17" ht="14.4" customHeight="1" x14ac:dyDescent="0.3">
      <c r="A188" s="831" t="s">
        <v>585</v>
      </c>
      <c r="B188" s="832" t="s">
        <v>4429</v>
      </c>
      <c r="C188" s="832" t="s">
        <v>4543</v>
      </c>
      <c r="D188" s="832" t="s">
        <v>4587</v>
      </c>
      <c r="E188" s="832" t="s">
        <v>1131</v>
      </c>
      <c r="F188" s="849"/>
      <c r="G188" s="849"/>
      <c r="H188" s="849"/>
      <c r="I188" s="849"/>
      <c r="J188" s="849"/>
      <c r="K188" s="849"/>
      <c r="L188" s="849"/>
      <c r="M188" s="849"/>
      <c r="N188" s="849">
        <v>10</v>
      </c>
      <c r="O188" s="849">
        <v>924.9</v>
      </c>
      <c r="P188" s="837"/>
      <c r="Q188" s="850">
        <v>92.49</v>
      </c>
    </row>
    <row r="189" spans="1:17" ht="14.4" customHeight="1" x14ac:dyDescent="0.3">
      <c r="A189" s="831" t="s">
        <v>585</v>
      </c>
      <c r="B189" s="832" t="s">
        <v>4429</v>
      </c>
      <c r="C189" s="832" t="s">
        <v>4543</v>
      </c>
      <c r="D189" s="832" t="s">
        <v>4588</v>
      </c>
      <c r="E189" s="832" t="s">
        <v>1369</v>
      </c>
      <c r="F189" s="849"/>
      <c r="G189" s="849"/>
      <c r="H189" s="849"/>
      <c r="I189" s="849"/>
      <c r="J189" s="849"/>
      <c r="K189" s="849"/>
      <c r="L189" s="849"/>
      <c r="M189" s="849"/>
      <c r="N189" s="849">
        <v>6</v>
      </c>
      <c r="O189" s="849">
        <v>7724.16</v>
      </c>
      <c r="P189" s="837"/>
      <c r="Q189" s="850">
        <v>1287.3599999999999</v>
      </c>
    </row>
    <row r="190" spans="1:17" ht="14.4" customHeight="1" x14ac:dyDescent="0.3">
      <c r="A190" s="831" t="s">
        <v>585</v>
      </c>
      <c r="B190" s="832" t="s">
        <v>4429</v>
      </c>
      <c r="C190" s="832" t="s">
        <v>4543</v>
      </c>
      <c r="D190" s="832" t="s">
        <v>4589</v>
      </c>
      <c r="E190" s="832" t="s">
        <v>4590</v>
      </c>
      <c r="F190" s="849">
        <v>2.6</v>
      </c>
      <c r="G190" s="849">
        <v>1018.68</v>
      </c>
      <c r="H190" s="849">
        <v>1.5294117647058825</v>
      </c>
      <c r="I190" s="849">
        <v>391.79999999999995</v>
      </c>
      <c r="J190" s="849">
        <v>1.7</v>
      </c>
      <c r="K190" s="849">
        <v>666.06</v>
      </c>
      <c r="L190" s="849">
        <v>1</v>
      </c>
      <c r="M190" s="849">
        <v>391.79999999999995</v>
      </c>
      <c r="N190" s="849">
        <v>2.1</v>
      </c>
      <c r="O190" s="849">
        <v>822.78</v>
      </c>
      <c r="P190" s="837">
        <v>1.2352941176470589</v>
      </c>
      <c r="Q190" s="850">
        <v>391.79999999999995</v>
      </c>
    </row>
    <row r="191" spans="1:17" ht="14.4" customHeight="1" x14ac:dyDescent="0.3">
      <c r="A191" s="831" t="s">
        <v>585</v>
      </c>
      <c r="B191" s="832" t="s">
        <v>4429</v>
      </c>
      <c r="C191" s="832" t="s">
        <v>4543</v>
      </c>
      <c r="D191" s="832" t="s">
        <v>4591</v>
      </c>
      <c r="E191" s="832" t="s">
        <v>4592</v>
      </c>
      <c r="F191" s="849"/>
      <c r="G191" s="849"/>
      <c r="H191" s="849"/>
      <c r="I191" s="849"/>
      <c r="J191" s="849">
        <v>5</v>
      </c>
      <c r="K191" s="849">
        <v>548</v>
      </c>
      <c r="L191" s="849">
        <v>1</v>
      </c>
      <c r="M191" s="849">
        <v>109.6</v>
      </c>
      <c r="N191" s="849"/>
      <c r="O191" s="849"/>
      <c r="P191" s="837"/>
      <c r="Q191" s="850"/>
    </row>
    <row r="192" spans="1:17" ht="14.4" customHeight="1" x14ac:dyDescent="0.3">
      <c r="A192" s="831" t="s">
        <v>585</v>
      </c>
      <c r="B192" s="832" t="s">
        <v>4429</v>
      </c>
      <c r="C192" s="832" t="s">
        <v>4543</v>
      </c>
      <c r="D192" s="832" t="s">
        <v>4593</v>
      </c>
      <c r="E192" s="832" t="s">
        <v>4592</v>
      </c>
      <c r="F192" s="849">
        <v>17</v>
      </c>
      <c r="G192" s="849">
        <v>3726.4</v>
      </c>
      <c r="H192" s="849">
        <v>0.37777777777777777</v>
      </c>
      <c r="I192" s="849">
        <v>219.20000000000002</v>
      </c>
      <c r="J192" s="849">
        <v>45</v>
      </c>
      <c r="K192" s="849">
        <v>9864</v>
      </c>
      <c r="L192" s="849">
        <v>1</v>
      </c>
      <c r="M192" s="849">
        <v>219.2</v>
      </c>
      <c r="N192" s="849">
        <v>49.5</v>
      </c>
      <c r="O192" s="849">
        <v>10850.4</v>
      </c>
      <c r="P192" s="837">
        <v>1.0999999999999999</v>
      </c>
      <c r="Q192" s="850">
        <v>219.2</v>
      </c>
    </row>
    <row r="193" spans="1:17" ht="14.4" customHeight="1" x14ac:dyDescent="0.3">
      <c r="A193" s="831" t="s">
        <v>585</v>
      </c>
      <c r="B193" s="832" t="s">
        <v>4429</v>
      </c>
      <c r="C193" s="832" t="s">
        <v>4543</v>
      </c>
      <c r="D193" s="832" t="s">
        <v>4594</v>
      </c>
      <c r="E193" s="832" t="s">
        <v>4595</v>
      </c>
      <c r="F193" s="849">
        <v>10</v>
      </c>
      <c r="G193" s="849">
        <v>3860.67</v>
      </c>
      <c r="H193" s="849">
        <v>1.0203991552772704</v>
      </c>
      <c r="I193" s="849">
        <v>386.06700000000001</v>
      </c>
      <c r="J193" s="849">
        <v>9.7999999999999989</v>
      </c>
      <c r="K193" s="849">
        <v>3783.49</v>
      </c>
      <c r="L193" s="849">
        <v>1</v>
      </c>
      <c r="M193" s="849">
        <v>386.07040816326531</v>
      </c>
      <c r="N193" s="849">
        <v>8.3999999999999986</v>
      </c>
      <c r="O193" s="849">
        <v>3242.99</v>
      </c>
      <c r="P193" s="837">
        <v>0.85714247956252032</v>
      </c>
      <c r="Q193" s="850">
        <v>386.07023809523815</v>
      </c>
    </row>
    <row r="194" spans="1:17" ht="14.4" customHeight="1" x14ac:dyDescent="0.3">
      <c r="A194" s="831" t="s">
        <v>585</v>
      </c>
      <c r="B194" s="832" t="s">
        <v>4429</v>
      </c>
      <c r="C194" s="832" t="s">
        <v>4543</v>
      </c>
      <c r="D194" s="832" t="s">
        <v>4596</v>
      </c>
      <c r="E194" s="832" t="s">
        <v>4595</v>
      </c>
      <c r="F194" s="849">
        <v>0.6</v>
      </c>
      <c r="G194" s="849">
        <v>463.29</v>
      </c>
      <c r="H194" s="849"/>
      <c r="I194" s="849">
        <v>772.15000000000009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585</v>
      </c>
      <c r="B195" s="832" t="s">
        <v>4429</v>
      </c>
      <c r="C195" s="832" t="s">
        <v>4543</v>
      </c>
      <c r="D195" s="832" t="s">
        <v>4597</v>
      </c>
      <c r="E195" s="832"/>
      <c r="F195" s="849">
        <v>5.17</v>
      </c>
      <c r="G195" s="849">
        <v>17583.57</v>
      </c>
      <c r="H195" s="849"/>
      <c r="I195" s="849">
        <v>3401.0773694390714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585</v>
      </c>
      <c r="B196" s="832" t="s">
        <v>4429</v>
      </c>
      <c r="C196" s="832" t="s">
        <v>4543</v>
      </c>
      <c r="D196" s="832" t="s">
        <v>4598</v>
      </c>
      <c r="E196" s="832" t="s">
        <v>1749</v>
      </c>
      <c r="F196" s="849">
        <v>0.9</v>
      </c>
      <c r="G196" s="849">
        <v>344.34</v>
      </c>
      <c r="H196" s="849">
        <v>0.7598640656721688</v>
      </c>
      <c r="I196" s="849">
        <v>382.59999999999997</v>
      </c>
      <c r="J196" s="849">
        <v>1.1000000000000001</v>
      </c>
      <c r="K196" s="849">
        <v>453.15999999999997</v>
      </c>
      <c r="L196" s="849">
        <v>1</v>
      </c>
      <c r="M196" s="849">
        <v>411.96363636363628</v>
      </c>
      <c r="N196" s="849">
        <v>2</v>
      </c>
      <c r="O196" s="849">
        <v>765.22</v>
      </c>
      <c r="P196" s="837">
        <v>1.6886309471268428</v>
      </c>
      <c r="Q196" s="850">
        <v>382.61</v>
      </c>
    </row>
    <row r="197" spans="1:17" ht="14.4" customHeight="1" x14ac:dyDescent="0.3">
      <c r="A197" s="831" t="s">
        <v>585</v>
      </c>
      <c r="B197" s="832" t="s">
        <v>4429</v>
      </c>
      <c r="C197" s="832" t="s">
        <v>4543</v>
      </c>
      <c r="D197" s="832" t="s">
        <v>4599</v>
      </c>
      <c r="E197" s="832" t="s">
        <v>1740</v>
      </c>
      <c r="F197" s="849"/>
      <c r="G197" s="849"/>
      <c r="H197" s="849"/>
      <c r="I197" s="849"/>
      <c r="J197" s="849">
        <v>1</v>
      </c>
      <c r="K197" s="849">
        <v>219.2</v>
      </c>
      <c r="L197" s="849">
        <v>1</v>
      </c>
      <c r="M197" s="849">
        <v>219.2</v>
      </c>
      <c r="N197" s="849"/>
      <c r="O197" s="849"/>
      <c r="P197" s="837"/>
      <c r="Q197" s="850"/>
    </row>
    <row r="198" spans="1:17" ht="14.4" customHeight="1" x14ac:dyDescent="0.3">
      <c r="A198" s="831" t="s">
        <v>585</v>
      </c>
      <c r="B198" s="832" t="s">
        <v>4429</v>
      </c>
      <c r="C198" s="832" t="s">
        <v>4543</v>
      </c>
      <c r="D198" s="832" t="s">
        <v>4600</v>
      </c>
      <c r="E198" s="832" t="s">
        <v>1371</v>
      </c>
      <c r="F198" s="849"/>
      <c r="G198" s="849"/>
      <c r="H198" s="849"/>
      <c r="I198" s="849"/>
      <c r="J198" s="849">
        <v>2</v>
      </c>
      <c r="K198" s="849">
        <v>6345.56</v>
      </c>
      <c r="L198" s="849">
        <v>1</v>
      </c>
      <c r="M198" s="849">
        <v>3172.78</v>
      </c>
      <c r="N198" s="849">
        <v>6</v>
      </c>
      <c r="O198" s="849">
        <v>19036.68</v>
      </c>
      <c r="P198" s="837">
        <v>3</v>
      </c>
      <c r="Q198" s="850">
        <v>3172.78</v>
      </c>
    </row>
    <row r="199" spans="1:17" ht="14.4" customHeight="1" x14ac:dyDescent="0.3">
      <c r="A199" s="831" t="s">
        <v>585</v>
      </c>
      <c r="B199" s="832" t="s">
        <v>4429</v>
      </c>
      <c r="C199" s="832" t="s">
        <v>4543</v>
      </c>
      <c r="D199" s="832" t="s">
        <v>4601</v>
      </c>
      <c r="E199" s="832" t="s">
        <v>1749</v>
      </c>
      <c r="F199" s="849"/>
      <c r="G199" s="849"/>
      <c r="H199" s="849"/>
      <c r="I199" s="849"/>
      <c r="J199" s="849">
        <v>1</v>
      </c>
      <c r="K199" s="849">
        <v>765.2</v>
      </c>
      <c r="L199" s="849">
        <v>1</v>
      </c>
      <c r="M199" s="849">
        <v>765.2</v>
      </c>
      <c r="N199" s="849"/>
      <c r="O199" s="849"/>
      <c r="P199" s="837"/>
      <c r="Q199" s="850"/>
    </row>
    <row r="200" spans="1:17" ht="14.4" customHeight="1" x14ac:dyDescent="0.3">
      <c r="A200" s="831" t="s">
        <v>585</v>
      </c>
      <c r="B200" s="832" t="s">
        <v>4429</v>
      </c>
      <c r="C200" s="832" t="s">
        <v>4543</v>
      </c>
      <c r="D200" s="832" t="s">
        <v>4602</v>
      </c>
      <c r="E200" s="832" t="s">
        <v>4603</v>
      </c>
      <c r="F200" s="849">
        <v>25.299999999999997</v>
      </c>
      <c r="G200" s="849">
        <v>14773.86</v>
      </c>
      <c r="H200" s="849">
        <v>1.3749930198014273</v>
      </c>
      <c r="I200" s="849">
        <v>583.94703557312266</v>
      </c>
      <c r="J200" s="849">
        <v>18.399999999999999</v>
      </c>
      <c r="K200" s="849">
        <v>10744.68</v>
      </c>
      <c r="L200" s="849">
        <v>1</v>
      </c>
      <c r="M200" s="849">
        <v>583.95000000000005</v>
      </c>
      <c r="N200" s="849"/>
      <c r="O200" s="849"/>
      <c r="P200" s="837"/>
      <c r="Q200" s="850"/>
    </row>
    <row r="201" spans="1:17" ht="14.4" customHeight="1" x14ac:dyDescent="0.3">
      <c r="A201" s="831" t="s">
        <v>585</v>
      </c>
      <c r="B201" s="832" t="s">
        <v>4429</v>
      </c>
      <c r="C201" s="832" t="s">
        <v>4543</v>
      </c>
      <c r="D201" s="832" t="s">
        <v>4604</v>
      </c>
      <c r="E201" s="832" t="s">
        <v>1721</v>
      </c>
      <c r="F201" s="849"/>
      <c r="G201" s="849"/>
      <c r="H201" s="849"/>
      <c r="I201" s="849"/>
      <c r="J201" s="849"/>
      <c r="K201" s="849"/>
      <c r="L201" s="849"/>
      <c r="M201" s="849"/>
      <c r="N201" s="849">
        <v>22</v>
      </c>
      <c r="O201" s="849">
        <v>1446.5</v>
      </c>
      <c r="P201" s="837"/>
      <c r="Q201" s="850">
        <v>65.75</v>
      </c>
    </row>
    <row r="202" spans="1:17" ht="14.4" customHeight="1" x14ac:dyDescent="0.3">
      <c r="A202" s="831" t="s">
        <v>585</v>
      </c>
      <c r="B202" s="832" t="s">
        <v>4429</v>
      </c>
      <c r="C202" s="832" t="s">
        <v>4543</v>
      </c>
      <c r="D202" s="832" t="s">
        <v>4605</v>
      </c>
      <c r="E202" s="832" t="s">
        <v>4606</v>
      </c>
      <c r="F202" s="849">
        <v>294</v>
      </c>
      <c r="G202" s="849">
        <v>14085.54</v>
      </c>
      <c r="H202" s="849"/>
      <c r="I202" s="849">
        <v>47.910000000000004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585</v>
      </c>
      <c r="B203" s="832" t="s">
        <v>4429</v>
      </c>
      <c r="C203" s="832" t="s">
        <v>4543</v>
      </c>
      <c r="D203" s="832" t="s">
        <v>4607</v>
      </c>
      <c r="E203" s="832" t="s">
        <v>4608</v>
      </c>
      <c r="F203" s="849">
        <v>2.2000000000000002</v>
      </c>
      <c r="G203" s="849">
        <v>1737.6</v>
      </c>
      <c r="H203" s="849"/>
      <c r="I203" s="849">
        <v>789.81818181818176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585</v>
      </c>
      <c r="B204" s="832" t="s">
        <v>4429</v>
      </c>
      <c r="C204" s="832" t="s">
        <v>4543</v>
      </c>
      <c r="D204" s="832" t="s">
        <v>4609</v>
      </c>
      <c r="E204" s="832" t="s">
        <v>1713</v>
      </c>
      <c r="F204" s="849"/>
      <c r="G204" s="849"/>
      <c r="H204" s="849"/>
      <c r="I204" s="849"/>
      <c r="J204" s="849">
        <v>5.4</v>
      </c>
      <c r="K204" s="849">
        <v>11478.24</v>
      </c>
      <c r="L204" s="849">
        <v>1</v>
      </c>
      <c r="M204" s="849">
        <v>2125.6</v>
      </c>
      <c r="N204" s="849">
        <v>0.4</v>
      </c>
      <c r="O204" s="849">
        <v>850.24</v>
      </c>
      <c r="P204" s="837">
        <v>7.407407407407407E-2</v>
      </c>
      <c r="Q204" s="850">
        <v>2125.6</v>
      </c>
    </row>
    <row r="205" spans="1:17" ht="14.4" customHeight="1" x14ac:dyDescent="0.3">
      <c r="A205" s="831" t="s">
        <v>585</v>
      </c>
      <c r="B205" s="832" t="s">
        <v>4429</v>
      </c>
      <c r="C205" s="832" t="s">
        <v>4543</v>
      </c>
      <c r="D205" s="832" t="s">
        <v>4610</v>
      </c>
      <c r="E205" s="832" t="s">
        <v>4611</v>
      </c>
      <c r="F205" s="849">
        <v>2.7</v>
      </c>
      <c r="G205" s="849">
        <v>8812.08</v>
      </c>
      <c r="H205" s="849"/>
      <c r="I205" s="849">
        <v>3263.7333333333331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" customHeight="1" x14ac:dyDescent="0.3">
      <c r="A206" s="831" t="s">
        <v>585</v>
      </c>
      <c r="B206" s="832" t="s">
        <v>4429</v>
      </c>
      <c r="C206" s="832" t="s">
        <v>4543</v>
      </c>
      <c r="D206" s="832" t="s">
        <v>4612</v>
      </c>
      <c r="E206" s="832" t="s">
        <v>4590</v>
      </c>
      <c r="F206" s="849">
        <v>0.5</v>
      </c>
      <c r="G206" s="849">
        <v>97.95</v>
      </c>
      <c r="H206" s="849"/>
      <c r="I206" s="849">
        <v>195.9</v>
      </c>
      <c r="J206" s="849"/>
      <c r="K206" s="849"/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585</v>
      </c>
      <c r="B207" s="832" t="s">
        <v>4429</v>
      </c>
      <c r="C207" s="832" t="s">
        <v>4543</v>
      </c>
      <c r="D207" s="832" t="s">
        <v>4613</v>
      </c>
      <c r="E207" s="832" t="s">
        <v>4614</v>
      </c>
      <c r="F207" s="849">
        <v>1</v>
      </c>
      <c r="G207" s="849">
        <v>3172.78</v>
      </c>
      <c r="H207" s="849"/>
      <c r="I207" s="849">
        <v>3172.78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585</v>
      </c>
      <c r="B208" s="832" t="s">
        <v>4429</v>
      </c>
      <c r="C208" s="832" t="s">
        <v>4543</v>
      </c>
      <c r="D208" s="832" t="s">
        <v>4615</v>
      </c>
      <c r="E208" s="832" t="s">
        <v>1732</v>
      </c>
      <c r="F208" s="849"/>
      <c r="G208" s="849"/>
      <c r="H208" s="849"/>
      <c r="I208" s="849"/>
      <c r="J208" s="849">
        <v>6.9</v>
      </c>
      <c r="K208" s="849">
        <v>2762.76</v>
      </c>
      <c r="L208" s="849">
        <v>1</v>
      </c>
      <c r="M208" s="849">
        <v>400.40000000000003</v>
      </c>
      <c r="N208" s="849"/>
      <c r="O208" s="849"/>
      <c r="P208" s="837"/>
      <c r="Q208" s="850"/>
    </row>
    <row r="209" spans="1:17" ht="14.4" customHeight="1" x14ac:dyDescent="0.3">
      <c r="A209" s="831" t="s">
        <v>585</v>
      </c>
      <c r="B209" s="832" t="s">
        <v>4429</v>
      </c>
      <c r="C209" s="832" t="s">
        <v>4543</v>
      </c>
      <c r="D209" s="832" t="s">
        <v>4616</v>
      </c>
      <c r="E209" s="832" t="s">
        <v>1732</v>
      </c>
      <c r="F209" s="849">
        <v>3.3</v>
      </c>
      <c r="G209" s="849">
        <v>3778.61</v>
      </c>
      <c r="H209" s="849">
        <v>0.36577860124371753</v>
      </c>
      <c r="I209" s="849">
        <v>1145.0333333333335</v>
      </c>
      <c r="J209" s="849">
        <v>12.9</v>
      </c>
      <c r="K209" s="849">
        <v>10330.32</v>
      </c>
      <c r="L209" s="849">
        <v>1</v>
      </c>
      <c r="M209" s="849">
        <v>800.8</v>
      </c>
      <c r="N209" s="849">
        <v>5</v>
      </c>
      <c r="O209" s="849">
        <v>4004</v>
      </c>
      <c r="P209" s="837">
        <v>0.38759689922480622</v>
      </c>
      <c r="Q209" s="850">
        <v>800.8</v>
      </c>
    </row>
    <row r="210" spans="1:17" ht="14.4" customHeight="1" x14ac:dyDescent="0.3">
      <c r="A210" s="831" t="s">
        <v>585</v>
      </c>
      <c r="B210" s="832" t="s">
        <v>4429</v>
      </c>
      <c r="C210" s="832" t="s">
        <v>4543</v>
      </c>
      <c r="D210" s="832" t="s">
        <v>4617</v>
      </c>
      <c r="E210" s="832"/>
      <c r="F210" s="849"/>
      <c r="G210" s="849"/>
      <c r="H210" s="849"/>
      <c r="I210" s="849"/>
      <c r="J210" s="849">
        <v>0.4</v>
      </c>
      <c r="K210" s="849">
        <v>1305.5</v>
      </c>
      <c r="L210" s="849">
        <v>1</v>
      </c>
      <c r="M210" s="849">
        <v>3263.75</v>
      </c>
      <c r="N210" s="849"/>
      <c r="O210" s="849"/>
      <c r="P210" s="837"/>
      <c r="Q210" s="850"/>
    </row>
    <row r="211" spans="1:17" ht="14.4" customHeight="1" x14ac:dyDescent="0.3">
      <c r="A211" s="831" t="s">
        <v>585</v>
      </c>
      <c r="B211" s="832" t="s">
        <v>4429</v>
      </c>
      <c r="C211" s="832" t="s">
        <v>4543</v>
      </c>
      <c r="D211" s="832" t="s">
        <v>4618</v>
      </c>
      <c r="E211" s="832" t="s">
        <v>4619</v>
      </c>
      <c r="F211" s="849">
        <v>55.300000000000011</v>
      </c>
      <c r="G211" s="849">
        <v>18327.769999999997</v>
      </c>
      <c r="H211" s="849">
        <v>1.0054535899005723</v>
      </c>
      <c r="I211" s="849">
        <v>331.42441229656407</v>
      </c>
      <c r="J211" s="849">
        <v>54.999999999999993</v>
      </c>
      <c r="K211" s="849">
        <v>18228.36</v>
      </c>
      <c r="L211" s="849">
        <v>1</v>
      </c>
      <c r="M211" s="849">
        <v>331.42472727272735</v>
      </c>
      <c r="N211" s="849">
        <v>44.4</v>
      </c>
      <c r="O211" s="849">
        <v>14715.26</v>
      </c>
      <c r="P211" s="837">
        <v>0.80727284297654867</v>
      </c>
      <c r="Q211" s="850">
        <v>331.42477477477479</v>
      </c>
    </row>
    <row r="212" spans="1:17" ht="14.4" customHeight="1" x14ac:dyDescent="0.3">
      <c r="A212" s="831" t="s">
        <v>585</v>
      </c>
      <c r="B212" s="832" t="s">
        <v>4429</v>
      </c>
      <c r="C212" s="832" t="s">
        <v>4543</v>
      </c>
      <c r="D212" s="832" t="s">
        <v>4620</v>
      </c>
      <c r="E212" s="832" t="s">
        <v>4621</v>
      </c>
      <c r="F212" s="849">
        <v>0.6</v>
      </c>
      <c r="G212" s="849">
        <v>6776.3</v>
      </c>
      <c r="H212" s="849"/>
      <c r="I212" s="849">
        <v>11293.833333333334</v>
      </c>
      <c r="J212" s="849"/>
      <c r="K212" s="849"/>
      <c r="L212" s="849"/>
      <c r="M212" s="849"/>
      <c r="N212" s="849"/>
      <c r="O212" s="849"/>
      <c r="P212" s="837"/>
      <c r="Q212" s="850"/>
    </row>
    <row r="213" spans="1:17" ht="14.4" customHeight="1" x14ac:dyDescent="0.3">
      <c r="A213" s="831" t="s">
        <v>585</v>
      </c>
      <c r="B213" s="832" t="s">
        <v>4429</v>
      </c>
      <c r="C213" s="832" t="s">
        <v>4543</v>
      </c>
      <c r="D213" s="832" t="s">
        <v>4622</v>
      </c>
      <c r="E213" s="832" t="s">
        <v>4623</v>
      </c>
      <c r="F213" s="849"/>
      <c r="G213" s="849"/>
      <c r="H213" s="849"/>
      <c r="I213" s="849"/>
      <c r="J213" s="849">
        <v>2.2999999999999998</v>
      </c>
      <c r="K213" s="849">
        <v>4888.88</v>
      </c>
      <c r="L213" s="849">
        <v>1</v>
      </c>
      <c r="M213" s="849">
        <v>2125.6000000000004</v>
      </c>
      <c r="N213" s="849">
        <v>6.9</v>
      </c>
      <c r="O213" s="849">
        <v>14666.64</v>
      </c>
      <c r="P213" s="837">
        <v>3</v>
      </c>
      <c r="Q213" s="850">
        <v>2125.6</v>
      </c>
    </row>
    <row r="214" spans="1:17" ht="14.4" customHeight="1" x14ac:dyDescent="0.3">
      <c r="A214" s="831" t="s">
        <v>585</v>
      </c>
      <c r="B214" s="832" t="s">
        <v>4429</v>
      </c>
      <c r="C214" s="832" t="s">
        <v>4543</v>
      </c>
      <c r="D214" s="832" t="s">
        <v>4624</v>
      </c>
      <c r="E214" s="832" t="s">
        <v>1390</v>
      </c>
      <c r="F214" s="849"/>
      <c r="G214" s="849"/>
      <c r="H214" s="849"/>
      <c r="I214" s="849"/>
      <c r="J214" s="849">
        <v>21</v>
      </c>
      <c r="K214" s="849">
        <v>4463.76</v>
      </c>
      <c r="L214" s="849">
        <v>1</v>
      </c>
      <c r="M214" s="849">
        <v>212.56</v>
      </c>
      <c r="N214" s="849">
        <v>5</v>
      </c>
      <c r="O214" s="849">
        <v>1062.8</v>
      </c>
      <c r="P214" s="837">
        <v>0.23809523809523808</v>
      </c>
      <c r="Q214" s="850">
        <v>212.56</v>
      </c>
    </row>
    <row r="215" spans="1:17" ht="14.4" customHeight="1" x14ac:dyDescent="0.3">
      <c r="A215" s="831" t="s">
        <v>585</v>
      </c>
      <c r="B215" s="832" t="s">
        <v>4429</v>
      </c>
      <c r="C215" s="832" t="s">
        <v>4543</v>
      </c>
      <c r="D215" s="832" t="s">
        <v>4625</v>
      </c>
      <c r="E215" s="832" t="s">
        <v>4626</v>
      </c>
      <c r="F215" s="849">
        <v>2.8</v>
      </c>
      <c r="G215" s="849">
        <v>9138.49</v>
      </c>
      <c r="H215" s="849"/>
      <c r="I215" s="849">
        <v>3263.7464285714286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" customHeight="1" x14ac:dyDescent="0.3">
      <c r="A216" s="831" t="s">
        <v>585</v>
      </c>
      <c r="B216" s="832" t="s">
        <v>4429</v>
      </c>
      <c r="C216" s="832" t="s">
        <v>4543</v>
      </c>
      <c r="D216" s="832" t="s">
        <v>4627</v>
      </c>
      <c r="E216" s="832" t="s">
        <v>1725</v>
      </c>
      <c r="F216" s="849"/>
      <c r="G216" s="849"/>
      <c r="H216" s="849"/>
      <c r="I216" s="849"/>
      <c r="J216" s="849"/>
      <c r="K216" s="849"/>
      <c r="L216" s="849"/>
      <c r="M216" s="849"/>
      <c r="N216" s="849">
        <v>2.4</v>
      </c>
      <c r="O216" s="849">
        <v>7832.96</v>
      </c>
      <c r="P216" s="837"/>
      <c r="Q216" s="850">
        <v>3263.7333333333336</v>
      </c>
    </row>
    <row r="217" spans="1:17" ht="14.4" customHeight="1" x14ac:dyDescent="0.3">
      <c r="A217" s="831" t="s">
        <v>585</v>
      </c>
      <c r="B217" s="832" t="s">
        <v>4429</v>
      </c>
      <c r="C217" s="832" t="s">
        <v>4543</v>
      </c>
      <c r="D217" s="832" t="s">
        <v>4628</v>
      </c>
      <c r="E217" s="832" t="s">
        <v>1095</v>
      </c>
      <c r="F217" s="849"/>
      <c r="G217" s="849"/>
      <c r="H217" s="849"/>
      <c r="I217" s="849"/>
      <c r="J217" s="849"/>
      <c r="K217" s="849"/>
      <c r="L217" s="849"/>
      <c r="M217" s="849"/>
      <c r="N217" s="849">
        <v>33.799999999999997</v>
      </c>
      <c r="O217" s="849">
        <v>9132.32</v>
      </c>
      <c r="P217" s="837"/>
      <c r="Q217" s="850">
        <v>270.18698224852074</v>
      </c>
    </row>
    <row r="218" spans="1:17" ht="14.4" customHeight="1" x14ac:dyDescent="0.3">
      <c r="A218" s="831" t="s">
        <v>585</v>
      </c>
      <c r="B218" s="832" t="s">
        <v>4429</v>
      </c>
      <c r="C218" s="832" t="s">
        <v>4543</v>
      </c>
      <c r="D218" s="832" t="s">
        <v>4629</v>
      </c>
      <c r="E218" s="832" t="s">
        <v>4630</v>
      </c>
      <c r="F218" s="849"/>
      <c r="G218" s="849"/>
      <c r="H218" s="849"/>
      <c r="I218" s="849"/>
      <c r="J218" s="849"/>
      <c r="K218" s="849"/>
      <c r="L218" s="849"/>
      <c r="M218" s="849"/>
      <c r="N218" s="849">
        <v>4.6000000000000005</v>
      </c>
      <c r="O218" s="849">
        <v>1778.4700000000003</v>
      </c>
      <c r="P218" s="837"/>
      <c r="Q218" s="850">
        <v>386.6239130434783</v>
      </c>
    </row>
    <row r="219" spans="1:17" ht="14.4" customHeight="1" x14ac:dyDescent="0.3">
      <c r="A219" s="831" t="s">
        <v>585</v>
      </c>
      <c r="B219" s="832" t="s">
        <v>4429</v>
      </c>
      <c r="C219" s="832" t="s">
        <v>4543</v>
      </c>
      <c r="D219" s="832" t="s">
        <v>4631</v>
      </c>
      <c r="E219" s="832" t="s">
        <v>4632</v>
      </c>
      <c r="F219" s="849"/>
      <c r="G219" s="849"/>
      <c r="H219" s="849"/>
      <c r="I219" s="849"/>
      <c r="J219" s="849">
        <v>5.6</v>
      </c>
      <c r="K219" s="849">
        <v>2656.77</v>
      </c>
      <c r="L219" s="849">
        <v>1</v>
      </c>
      <c r="M219" s="849">
        <v>474.42321428571432</v>
      </c>
      <c r="N219" s="849"/>
      <c r="O219" s="849"/>
      <c r="P219" s="837"/>
      <c r="Q219" s="850"/>
    </row>
    <row r="220" spans="1:17" ht="14.4" customHeight="1" x14ac:dyDescent="0.3">
      <c r="A220" s="831" t="s">
        <v>585</v>
      </c>
      <c r="B220" s="832" t="s">
        <v>4429</v>
      </c>
      <c r="C220" s="832" t="s">
        <v>4543</v>
      </c>
      <c r="D220" s="832" t="s">
        <v>4633</v>
      </c>
      <c r="E220" s="832" t="s">
        <v>4634</v>
      </c>
      <c r="F220" s="849"/>
      <c r="G220" s="849"/>
      <c r="H220" s="849"/>
      <c r="I220" s="849"/>
      <c r="J220" s="849">
        <v>1</v>
      </c>
      <c r="K220" s="849">
        <v>3172.78</v>
      </c>
      <c r="L220" s="849">
        <v>1</v>
      </c>
      <c r="M220" s="849">
        <v>3172.78</v>
      </c>
      <c r="N220" s="849">
        <v>2</v>
      </c>
      <c r="O220" s="849">
        <v>6345.56</v>
      </c>
      <c r="P220" s="837">
        <v>2</v>
      </c>
      <c r="Q220" s="850">
        <v>3172.78</v>
      </c>
    </row>
    <row r="221" spans="1:17" ht="14.4" customHeight="1" x14ac:dyDescent="0.3">
      <c r="A221" s="831" t="s">
        <v>585</v>
      </c>
      <c r="B221" s="832" t="s">
        <v>4429</v>
      </c>
      <c r="C221" s="832" t="s">
        <v>4635</v>
      </c>
      <c r="D221" s="832" t="s">
        <v>4636</v>
      </c>
      <c r="E221" s="832" t="s">
        <v>4637</v>
      </c>
      <c r="F221" s="849">
        <v>172</v>
      </c>
      <c r="G221" s="849">
        <v>423783.92000000004</v>
      </c>
      <c r="H221" s="849">
        <v>0.88713942134334545</v>
      </c>
      <c r="I221" s="849">
        <v>2463.86</v>
      </c>
      <c r="J221" s="849">
        <v>181</v>
      </c>
      <c r="K221" s="849">
        <v>477697.09</v>
      </c>
      <c r="L221" s="849">
        <v>1</v>
      </c>
      <c r="M221" s="849">
        <v>2639.2104419889506</v>
      </c>
      <c r="N221" s="849">
        <v>149</v>
      </c>
      <c r="O221" s="849">
        <v>393531.35000000003</v>
      </c>
      <c r="P221" s="837">
        <v>0.82380939352173987</v>
      </c>
      <c r="Q221" s="850">
        <v>2641.15</v>
      </c>
    </row>
    <row r="222" spans="1:17" ht="14.4" customHeight="1" x14ac:dyDescent="0.3">
      <c r="A222" s="831" t="s">
        <v>585</v>
      </c>
      <c r="B222" s="832" t="s">
        <v>4429</v>
      </c>
      <c r="C222" s="832" t="s">
        <v>4635</v>
      </c>
      <c r="D222" s="832" t="s">
        <v>4638</v>
      </c>
      <c r="E222" s="832" t="s">
        <v>4639</v>
      </c>
      <c r="F222" s="849">
        <v>1</v>
      </c>
      <c r="G222" s="849">
        <v>9904.81</v>
      </c>
      <c r="H222" s="849">
        <v>0.48038926584635977</v>
      </c>
      <c r="I222" s="849">
        <v>9904.81</v>
      </c>
      <c r="J222" s="849">
        <v>2</v>
      </c>
      <c r="K222" s="849">
        <v>20618.3</v>
      </c>
      <c r="L222" s="849">
        <v>1</v>
      </c>
      <c r="M222" s="849">
        <v>10309.15</v>
      </c>
      <c r="N222" s="849">
        <v>1</v>
      </c>
      <c r="O222" s="849">
        <v>10309.15</v>
      </c>
      <c r="P222" s="837">
        <v>0.5</v>
      </c>
      <c r="Q222" s="850">
        <v>10309.15</v>
      </c>
    </row>
    <row r="223" spans="1:17" ht="14.4" customHeight="1" x14ac:dyDescent="0.3">
      <c r="A223" s="831" t="s">
        <v>585</v>
      </c>
      <c r="B223" s="832" t="s">
        <v>4429</v>
      </c>
      <c r="C223" s="832" t="s">
        <v>4635</v>
      </c>
      <c r="D223" s="832" t="s">
        <v>4640</v>
      </c>
      <c r="E223" s="832" t="s">
        <v>4641</v>
      </c>
      <c r="F223" s="849">
        <v>29</v>
      </c>
      <c r="G223" s="849">
        <v>30817.64</v>
      </c>
      <c r="H223" s="849">
        <v>0.77076607059027136</v>
      </c>
      <c r="I223" s="849">
        <v>1062.6772413793103</v>
      </c>
      <c r="J223" s="849">
        <v>33</v>
      </c>
      <c r="K223" s="849">
        <v>39983.130000000005</v>
      </c>
      <c r="L223" s="849">
        <v>1</v>
      </c>
      <c r="M223" s="849">
        <v>1211.6100000000001</v>
      </c>
      <c r="N223" s="849">
        <v>40</v>
      </c>
      <c r="O223" s="849">
        <v>48464.400000000009</v>
      </c>
      <c r="P223" s="837">
        <v>1.2121212121212122</v>
      </c>
      <c r="Q223" s="850">
        <v>1211.6100000000001</v>
      </c>
    </row>
    <row r="224" spans="1:17" ht="14.4" customHeight="1" x14ac:dyDescent="0.3">
      <c r="A224" s="831" t="s">
        <v>585</v>
      </c>
      <c r="B224" s="832" t="s">
        <v>4429</v>
      </c>
      <c r="C224" s="832" t="s">
        <v>4391</v>
      </c>
      <c r="D224" s="832" t="s">
        <v>4642</v>
      </c>
      <c r="E224" s="832" t="s">
        <v>4643</v>
      </c>
      <c r="F224" s="849"/>
      <c r="G224" s="849"/>
      <c r="H224" s="849"/>
      <c r="I224" s="849"/>
      <c r="J224" s="849"/>
      <c r="K224" s="849"/>
      <c r="L224" s="849"/>
      <c r="M224" s="849"/>
      <c r="N224" s="849">
        <v>2</v>
      </c>
      <c r="O224" s="849">
        <v>4620</v>
      </c>
      <c r="P224" s="837"/>
      <c r="Q224" s="850">
        <v>2310</v>
      </c>
    </row>
    <row r="225" spans="1:17" ht="14.4" customHeight="1" x14ac:dyDescent="0.3">
      <c r="A225" s="831" t="s">
        <v>585</v>
      </c>
      <c r="B225" s="832" t="s">
        <v>4429</v>
      </c>
      <c r="C225" s="832" t="s">
        <v>4391</v>
      </c>
      <c r="D225" s="832" t="s">
        <v>4644</v>
      </c>
      <c r="E225" s="832" t="s">
        <v>4645</v>
      </c>
      <c r="F225" s="849"/>
      <c r="G225" s="849"/>
      <c r="H225" s="849"/>
      <c r="I225" s="849"/>
      <c r="J225" s="849">
        <v>1</v>
      </c>
      <c r="K225" s="849">
        <v>2603.5500000000002</v>
      </c>
      <c r="L225" s="849">
        <v>1</v>
      </c>
      <c r="M225" s="849">
        <v>2603.5500000000002</v>
      </c>
      <c r="N225" s="849">
        <v>1</v>
      </c>
      <c r="O225" s="849">
        <v>1854.11</v>
      </c>
      <c r="P225" s="837">
        <v>0.71214687638032681</v>
      </c>
      <c r="Q225" s="850">
        <v>1854.11</v>
      </c>
    </row>
    <row r="226" spans="1:17" ht="14.4" customHeight="1" x14ac:dyDescent="0.3">
      <c r="A226" s="831" t="s">
        <v>585</v>
      </c>
      <c r="B226" s="832" t="s">
        <v>4429</v>
      </c>
      <c r="C226" s="832" t="s">
        <v>4391</v>
      </c>
      <c r="D226" s="832" t="s">
        <v>4646</v>
      </c>
      <c r="E226" s="832" t="s">
        <v>4647</v>
      </c>
      <c r="F226" s="849">
        <v>1</v>
      </c>
      <c r="G226" s="849">
        <v>45021.47</v>
      </c>
      <c r="H226" s="849">
        <v>0.33333333333333331</v>
      </c>
      <c r="I226" s="849">
        <v>45021.47</v>
      </c>
      <c r="J226" s="849">
        <v>3</v>
      </c>
      <c r="K226" s="849">
        <v>135064.41</v>
      </c>
      <c r="L226" s="849">
        <v>1</v>
      </c>
      <c r="M226" s="849">
        <v>45021.47</v>
      </c>
      <c r="N226" s="849">
        <v>5</v>
      </c>
      <c r="O226" s="849">
        <v>225107.35</v>
      </c>
      <c r="P226" s="837">
        <v>1.6666666666666667</v>
      </c>
      <c r="Q226" s="850">
        <v>45021.47</v>
      </c>
    </row>
    <row r="227" spans="1:17" ht="14.4" customHeight="1" x14ac:dyDescent="0.3">
      <c r="A227" s="831" t="s">
        <v>585</v>
      </c>
      <c r="B227" s="832" t="s">
        <v>4429</v>
      </c>
      <c r="C227" s="832" t="s">
        <v>4391</v>
      </c>
      <c r="D227" s="832" t="s">
        <v>4648</v>
      </c>
      <c r="E227" s="832" t="s">
        <v>4649</v>
      </c>
      <c r="F227" s="849">
        <v>6</v>
      </c>
      <c r="G227" s="849">
        <v>253500</v>
      </c>
      <c r="H227" s="849">
        <v>6</v>
      </c>
      <c r="I227" s="849">
        <v>42250</v>
      </c>
      <c r="J227" s="849">
        <v>1</v>
      </c>
      <c r="K227" s="849">
        <v>42250</v>
      </c>
      <c r="L227" s="849">
        <v>1</v>
      </c>
      <c r="M227" s="849">
        <v>42250</v>
      </c>
      <c r="N227" s="849">
        <v>9</v>
      </c>
      <c r="O227" s="849">
        <v>359459.91000000003</v>
      </c>
      <c r="P227" s="837">
        <v>8.5079268639053254</v>
      </c>
      <c r="Q227" s="850">
        <v>39939.990000000005</v>
      </c>
    </row>
    <row r="228" spans="1:17" ht="14.4" customHeight="1" x14ac:dyDescent="0.3">
      <c r="A228" s="831" t="s">
        <v>585</v>
      </c>
      <c r="B228" s="832" t="s">
        <v>4429</v>
      </c>
      <c r="C228" s="832" t="s">
        <v>4391</v>
      </c>
      <c r="D228" s="832" t="s">
        <v>4650</v>
      </c>
      <c r="E228" s="832" t="s">
        <v>4651</v>
      </c>
      <c r="F228" s="849">
        <v>4</v>
      </c>
      <c r="G228" s="849">
        <v>169000</v>
      </c>
      <c r="H228" s="849">
        <v>0.5</v>
      </c>
      <c r="I228" s="849">
        <v>42250</v>
      </c>
      <c r="J228" s="849">
        <v>8</v>
      </c>
      <c r="K228" s="849">
        <v>338000</v>
      </c>
      <c r="L228" s="849">
        <v>1</v>
      </c>
      <c r="M228" s="849">
        <v>42250</v>
      </c>
      <c r="N228" s="849"/>
      <c r="O228" s="849"/>
      <c r="P228" s="837"/>
      <c r="Q228" s="850"/>
    </row>
    <row r="229" spans="1:17" ht="14.4" customHeight="1" x14ac:dyDescent="0.3">
      <c r="A229" s="831" t="s">
        <v>585</v>
      </c>
      <c r="B229" s="832" t="s">
        <v>4429</v>
      </c>
      <c r="C229" s="832" t="s">
        <v>4391</v>
      </c>
      <c r="D229" s="832" t="s">
        <v>4652</v>
      </c>
      <c r="E229" s="832" t="s">
        <v>4653</v>
      </c>
      <c r="F229" s="849">
        <v>1</v>
      </c>
      <c r="G229" s="849">
        <v>101132</v>
      </c>
      <c r="H229" s="849"/>
      <c r="I229" s="849">
        <v>101132</v>
      </c>
      <c r="J229" s="849"/>
      <c r="K229" s="849"/>
      <c r="L229" s="849"/>
      <c r="M229" s="849"/>
      <c r="N229" s="849"/>
      <c r="O229" s="849"/>
      <c r="P229" s="837"/>
      <c r="Q229" s="850"/>
    </row>
    <row r="230" spans="1:17" ht="14.4" customHeight="1" x14ac:dyDescent="0.3">
      <c r="A230" s="831" t="s">
        <v>585</v>
      </c>
      <c r="B230" s="832" t="s">
        <v>4429</v>
      </c>
      <c r="C230" s="832" t="s">
        <v>4391</v>
      </c>
      <c r="D230" s="832" t="s">
        <v>4654</v>
      </c>
      <c r="E230" s="832" t="s">
        <v>4655</v>
      </c>
      <c r="F230" s="849"/>
      <c r="G230" s="849"/>
      <c r="H230" s="849"/>
      <c r="I230" s="849"/>
      <c r="J230" s="849"/>
      <c r="K230" s="849"/>
      <c r="L230" s="849"/>
      <c r="M230" s="849"/>
      <c r="N230" s="849">
        <v>1</v>
      </c>
      <c r="O230" s="849">
        <v>10414.42</v>
      </c>
      <c r="P230" s="837"/>
      <c r="Q230" s="850">
        <v>10414.42</v>
      </c>
    </row>
    <row r="231" spans="1:17" ht="14.4" customHeight="1" x14ac:dyDescent="0.3">
      <c r="A231" s="831" t="s">
        <v>585</v>
      </c>
      <c r="B231" s="832" t="s">
        <v>4429</v>
      </c>
      <c r="C231" s="832" t="s">
        <v>4391</v>
      </c>
      <c r="D231" s="832" t="s">
        <v>4656</v>
      </c>
      <c r="E231" s="832" t="s">
        <v>4657</v>
      </c>
      <c r="F231" s="849">
        <v>79</v>
      </c>
      <c r="G231" s="849">
        <v>1394508</v>
      </c>
      <c r="H231" s="849"/>
      <c r="I231" s="849">
        <v>17652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" customHeight="1" x14ac:dyDescent="0.3">
      <c r="A232" s="831" t="s">
        <v>585</v>
      </c>
      <c r="B232" s="832" t="s">
        <v>4429</v>
      </c>
      <c r="C232" s="832" t="s">
        <v>4391</v>
      </c>
      <c r="D232" s="832" t="s">
        <v>4658</v>
      </c>
      <c r="E232" s="832" t="s">
        <v>4659</v>
      </c>
      <c r="F232" s="849">
        <v>79</v>
      </c>
      <c r="G232" s="849">
        <v>528115</v>
      </c>
      <c r="H232" s="849"/>
      <c r="I232" s="849">
        <v>6685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585</v>
      </c>
      <c r="B233" s="832" t="s">
        <v>4429</v>
      </c>
      <c r="C233" s="832" t="s">
        <v>4391</v>
      </c>
      <c r="D233" s="832" t="s">
        <v>4660</v>
      </c>
      <c r="E233" s="832" t="s">
        <v>4661</v>
      </c>
      <c r="F233" s="849">
        <v>62</v>
      </c>
      <c r="G233" s="849">
        <v>986894.29999999993</v>
      </c>
      <c r="H233" s="849">
        <v>0.91176470588235314</v>
      </c>
      <c r="I233" s="849">
        <v>15917.65</v>
      </c>
      <c r="J233" s="849">
        <v>68</v>
      </c>
      <c r="K233" s="849">
        <v>1082400.1999999997</v>
      </c>
      <c r="L233" s="849">
        <v>1</v>
      </c>
      <c r="M233" s="849">
        <v>15917.649999999996</v>
      </c>
      <c r="N233" s="849">
        <v>64</v>
      </c>
      <c r="O233" s="849">
        <v>1018729.6000000001</v>
      </c>
      <c r="P233" s="837">
        <v>0.94117647058823561</v>
      </c>
      <c r="Q233" s="850">
        <v>15917.650000000001</v>
      </c>
    </row>
    <row r="234" spans="1:17" ht="14.4" customHeight="1" x14ac:dyDescent="0.3">
      <c r="A234" s="831" t="s">
        <v>585</v>
      </c>
      <c r="B234" s="832" t="s">
        <v>4429</v>
      </c>
      <c r="C234" s="832" t="s">
        <v>4391</v>
      </c>
      <c r="D234" s="832" t="s">
        <v>4662</v>
      </c>
      <c r="E234" s="832" t="s">
        <v>4663</v>
      </c>
      <c r="F234" s="849">
        <v>62</v>
      </c>
      <c r="G234" s="849">
        <v>422840</v>
      </c>
      <c r="H234" s="849">
        <v>0.89855072463768115</v>
      </c>
      <c r="I234" s="849">
        <v>6820</v>
      </c>
      <c r="J234" s="849">
        <v>69</v>
      </c>
      <c r="K234" s="849">
        <v>470580</v>
      </c>
      <c r="L234" s="849">
        <v>1</v>
      </c>
      <c r="M234" s="849">
        <v>6820</v>
      </c>
      <c r="N234" s="849">
        <v>64</v>
      </c>
      <c r="O234" s="849">
        <v>394990.27999999991</v>
      </c>
      <c r="P234" s="837">
        <v>0.83936903395809404</v>
      </c>
      <c r="Q234" s="850">
        <v>6171.7231249999986</v>
      </c>
    </row>
    <row r="235" spans="1:17" ht="14.4" customHeight="1" x14ac:dyDescent="0.3">
      <c r="A235" s="831" t="s">
        <v>585</v>
      </c>
      <c r="B235" s="832" t="s">
        <v>4429</v>
      </c>
      <c r="C235" s="832" t="s">
        <v>4391</v>
      </c>
      <c r="D235" s="832" t="s">
        <v>4664</v>
      </c>
      <c r="E235" s="832" t="s">
        <v>4665</v>
      </c>
      <c r="F235" s="849">
        <v>149</v>
      </c>
      <c r="G235" s="849">
        <v>1057900</v>
      </c>
      <c r="H235" s="849">
        <v>1.0275862068965518</v>
      </c>
      <c r="I235" s="849">
        <v>7100</v>
      </c>
      <c r="J235" s="849">
        <v>145</v>
      </c>
      <c r="K235" s="849">
        <v>1029500</v>
      </c>
      <c r="L235" s="849">
        <v>1</v>
      </c>
      <c r="M235" s="849">
        <v>7100</v>
      </c>
      <c r="N235" s="849">
        <v>140</v>
      </c>
      <c r="O235" s="849">
        <v>994000</v>
      </c>
      <c r="P235" s="837">
        <v>0.96551724137931039</v>
      </c>
      <c r="Q235" s="850">
        <v>7100</v>
      </c>
    </row>
    <row r="236" spans="1:17" ht="14.4" customHeight="1" x14ac:dyDescent="0.3">
      <c r="A236" s="831" t="s">
        <v>585</v>
      </c>
      <c r="B236" s="832" t="s">
        <v>4429</v>
      </c>
      <c r="C236" s="832" t="s">
        <v>4391</v>
      </c>
      <c r="D236" s="832" t="s">
        <v>4666</v>
      </c>
      <c r="E236" s="832" t="s">
        <v>4667</v>
      </c>
      <c r="F236" s="849">
        <v>62</v>
      </c>
      <c r="G236" s="849">
        <v>545600</v>
      </c>
      <c r="H236" s="849">
        <v>0.89855072463768115</v>
      </c>
      <c r="I236" s="849">
        <v>8800</v>
      </c>
      <c r="J236" s="849">
        <v>69</v>
      </c>
      <c r="K236" s="849">
        <v>607200</v>
      </c>
      <c r="L236" s="849">
        <v>1</v>
      </c>
      <c r="M236" s="849">
        <v>8800</v>
      </c>
      <c r="N236" s="849">
        <v>64</v>
      </c>
      <c r="O236" s="849">
        <v>490432.62</v>
      </c>
      <c r="P236" s="837">
        <v>0.80769535573122531</v>
      </c>
      <c r="Q236" s="850">
        <v>7663.0096874999999</v>
      </c>
    </row>
    <row r="237" spans="1:17" ht="14.4" customHeight="1" x14ac:dyDescent="0.3">
      <c r="A237" s="831" t="s">
        <v>585</v>
      </c>
      <c r="B237" s="832" t="s">
        <v>4429</v>
      </c>
      <c r="C237" s="832" t="s">
        <v>4391</v>
      </c>
      <c r="D237" s="832" t="s">
        <v>4668</v>
      </c>
      <c r="E237" s="832" t="s">
        <v>4669</v>
      </c>
      <c r="F237" s="849">
        <v>154</v>
      </c>
      <c r="G237" s="849">
        <v>179410</v>
      </c>
      <c r="H237" s="849">
        <v>1.0476190476190477</v>
      </c>
      <c r="I237" s="849">
        <v>1165</v>
      </c>
      <c r="J237" s="849">
        <v>147</v>
      </c>
      <c r="K237" s="849">
        <v>171255</v>
      </c>
      <c r="L237" s="849">
        <v>1</v>
      </c>
      <c r="M237" s="849">
        <v>1165</v>
      </c>
      <c r="N237" s="849">
        <v>142</v>
      </c>
      <c r="O237" s="849">
        <v>165430</v>
      </c>
      <c r="P237" s="837">
        <v>0.96598639455782309</v>
      </c>
      <c r="Q237" s="850">
        <v>1165</v>
      </c>
    </row>
    <row r="238" spans="1:17" ht="14.4" customHeight="1" x14ac:dyDescent="0.3">
      <c r="A238" s="831" t="s">
        <v>585</v>
      </c>
      <c r="B238" s="832" t="s">
        <v>4429</v>
      </c>
      <c r="C238" s="832" t="s">
        <v>4391</v>
      </c>
      <c r="D238" s="832" t="s">
        <v>4670</v>
      </c>
      <c r="E238" s="832" t="s">
        <v>4671</v>
      </c>
      <c r="F238" s="849">
        <v>84</v>
      </c>
      <c r="G238" s="849">
        <v>62328</v>
      </c>
      <c r="H238" s="849">
        <v>0.865979381443299</v>
      </c>
      <c r="I238" s="849">
        <v>742</v>
      </c>
      <c r="J238" s="849">
        <v>97</v>
      </c>
      <c r="K238" s="849">
        <v>71974</v>
      </c>
      <c r="L238" s="849">
        <v>1</v>
      </c>
      <c r="M238" s="849">
        <v>742</v>
      </c>
      <c r="N238" s="849">
        <v>79</v>
      </c>
      <c r="O238" s="849">
        <v>58618</v>
      </c>
      <c r="P238" s="837">
        <v>0.81443298969072164</v>
      </c>
      <c r="Q238" s="850">
        <v>742</v>
      </c>
    </row>
    <row r="239" spans="1:17" ht="14.4" customHeight="1" x14ac:dyDescent="0.3">
      <c r="A239" s="831" t="s">
        <v>585</v>
      </c>
      <c r="B239" s="832" t="s">
        <v>4429</v>
      </c>
      <c r="C239" s="832" t="s">
        <v>4391</v>
      </c>
      <c r="D239" s="832" t="s">
        <v>4672</v>
      </c>
      <c r="E239" s="832" t="s">
        <v>4673</v>
      </c>
      <c r="F239" s="849">
        <v>150</v>
      </c>
      <c r="G239" s="849">
        <v>78900</v>
      </c>
      <c r="H239" s="849">
        <v>1.0344827586206897</v>
      </c>
      <c r="I239" s="849">
        <v>526</v>
      </c>
      <c r="J239" s="849">
        <v>145</v>
      </c>
      <c r="K239" s="849">
        <v>76270</v>
      </c>
      <c r="L239" s="849">
        <v>1</v>
      </c>
      <c r="M239" s="849">
        <v>526</v>
      </c>
      <c r="N239" s="849">
        <v>147</v>
      </c>
      <c r="O239" s="849">
        <v>77322</v>
      </c>
      <c r="P239" s="837">
        <v>1.0137931034482759</v>
      </c>
      <c r="Q239" s="850">
        <v>526</v>
      </c>
    </row>
    <row r="240" spans="1:17" ht="14.4" customHeight="1" x14ac:dyDescent="0.3">
      <c r="A240" s="831" t="s">
        <v>585</v>
      </c>
      <c r="B240" s="832" t="s">
        <v>4429</v>
      </c>
      <c r="C240" s="832" t="s">
        <v>4391</v>
      </c>
      <c r="D240" s="832" t="s">
        <v>4674</v>
      </c>
      <c r="E240" s="832" t="s">
        <v>4675</v>
      </c>
      <c r="F240" s="849">
        <v>7</v>
      </c>
      <c r="G240" s="849">
        <v>251594</v>
      </c>
      <c r="H240" s="849">
        <v>1.1666666666666667</v>
      </c>
      <c r="I240" s="849">
        <v>35942</v>
      </c>
      <c r="J240" s="849">
        <v>6</v>
      </c>
      <c r="K240" s="849">
        <v>215652</v>
      </c>
      <c r="L240" s="849">
        <v>1</v>
      </c>
      <c r="M240" s="849">
        <v>35942</v>
      </c>
      <c r="N240" s="849">
        <v>6</v>
      </c>
      <c r="O240" s="849">
        <v>163119.47999999998</v>
      </c>
      <c r="P240" s="837">
        <v>0.75640142451727777</v>
      </c>
      <c r="Q240" s="850">
        <v>27186.579999999998</v>
      </c>
    </row>
    <row r="241" spans="1:17" ht="14.4" customHeight="1" x14ac:dyDescent="0.3">
      <c r="A241" s="831" t="s">
        <v>585</v>
      </c>
      <c r="B241" s="832" t="s">
        <v>4429</v>
      </c>
      <c r="C241" s="832" t="s">
        <v>4391</v>
      </c>
      <c r="D241" s="832" t="s">
        <v>4676</v>
      </c>
      <c r="E241" s="832" t="s">
        <v>4677</v>
      </c>
      <c r="F241" s="849">
        <v>140</v>
      </c>
      <c r="G241" s="849">
        <v>131017.60000000001</v>
      </c>
      <c r="H241" s="849">
        <v>1.1023622047244095</v>
      </c>
      <c r="I241" s="849">
        <v>935.84</v>
      </c>
      <c r="J241" s="849">
        <v>127</v>
      </c>
      <c r="K241" s="849">
        <v>118851.68000000001</v>
      </c>
      <c r="L241" s="849">
        <v>1</v>
      </c>
      <c r="M241" s="849">
        <v>935.84</v>
      </c>
      <c r="N241" s="849">
        <v>130</v>
      </c>
      <c r="O241" s="849">
        <v>121659.2</v>
      </c>
      <c r="P241" s="837">
        <v>1.0236220472440944</v>
      </c>
      <c r="Q241" s="850">
        <v>935.84</v>
      </c>
    </row>
    <row r="242" spans="1:17" ht="14.4" customHeight="1" x14ac:dyDescent="0.3">
      <c r="A242" s="831" t="s">
        <v>585</v>
      </c>
      <c r="B242" s="832" t="s">
        <v>4429</v>
      </c>
      <c r="C242" s="832" t="s">
        <v>4391</v>
      </c>
      <c r="D242" s="832" t="s">
        <v>4678</v>
      </c>
      <c r="E242" s="832" t="s">
        <v>4679</v>
      </c>
      <c r="F242" s="849">
        <v>8</v>
      </c>
      <c r="G242" s="849">
        <v>58036.4</v>
      </c>
      <c r="H242" s="849">
        <v>0.8</v>
      </c>
      <c r="I242" s="849">
        <v>7254.55</v>
      </c>
      <c r="J242" s="849">
        <v>10</v>
      </c>
      <c r="K242" s="849">
        <v>72545.5</v>
      </c>
      <c r="L242" s="849">
        <v>1</v>
      </c>
      <c r="M242" s="849">
        <v>7254.55</v>
      </c>
      <c r="N242" s="849">
        <v>14</v>
      </c>
      <c r="O242" s="849">
        <v>101563.70000000001</v>
      </c>
      <c r="P242" s="837">
        <v>1.4000000000000001</v>
      </c>
      <c r="Q242" s="850">
        <v>7254.5500000000011</v>
      </c>
    </row>
    <row r="243" spans="1:17" ht="14.4" customHeight="1" x14ac:dyDescent="0.3">
      <c r="A243" s="831" t="s">
        <v>585</v>
      </c>
      <c r="B243" s="832" t="s">
        <v>4429</v>
      </c>
      <c r="C243" s="832" t="s">
        <v>4391</v>
      </c>
      <c r="D243" s="832" t="s">
        <v>4680</v>
      </c>
      <c r="E243" s="832" t="s">
        <v>4681</v>
      </c>
      <c r="F243" s="849">
        <v>7</v>
      </c>
      <c r="G243" s="849">
        <v>271972.89</v>
      </c>
      <c r="H243" s="849">
        <v>2.3333333333333335</v>
      </c>
      <c r="I243" s="849">
        <v>38853.270000000004</v>
      </c>
      <c r="J243" s="849">
        <v>3</v>
      </c>
      <c r="K243" s="849">
        <v>116559.81</v>
      </c>
      <c r="L243" s="849">
        <v>1</v>
      </c>
      <c r="M243" s="849">
        <v>38853.269999999997</v>
      </c>
      <c r="N243" s="849"/>
      <c r="O243" s="849"/>
      <c r="P243" s="837"/>
      <c r="Q243" s="850"/>
    </row>
    <row r="244" spans="1:17" ht="14.4" customHeight="1" x14ac:dyDescent="0.3">
      <c r="A244" s="831" t="s">
        <v>585</v>
      </c>
      <c r="B244" s="832" t="s">
        <v>4429</v>
      </c>
      <c r="C244" s="832" t="s">
        <v>4391</v>
      </c>
      <c r="D244" s="832" t="s">
        <v>4682</v>
      </c>
      <c r="E244" s="832" t="s">
        <v>4683</v>
      </c>
      <c r="F244" s="849">
        <v>1</v>
      </c>
      <c r="G244" s="849">
        <v>2976</v>
      </c>
      <c r="H244" s="849"/>
      <c r="I244" s="849">
        <v>2976</v>
      </c>
      <c r="J244" s="849"/>
      <c r="K244" s="849"/>
      <c r="L244" s="849"/>
      <c r="M244" s="849"/>
      <c r="N244" s="849"/>
      <c r="O244" s="849"/>
      <c r="P244" s="837"/>
      <c r="Q244" s="850"/>
    </row>
    <row r="245" spans="1:17" ht="14.4" customHeight="1" x14ac:dyDescent="0.3">
      <c r="A245" s="831" t="s">
        <v>585</v>
      </c>
      <c r="B245" s="832" t="s">
        <v>4429</v>
      </c>
      <c r="C245" s="832" t="s">
        <v>4391</v>
      </c>
      <c r="D245" s="832" t="s">
        <v>4684</v>
      </c>
      <c r="E245" s="832" t="s">
        <v>4685</v>
      </c>
      <c r="F245" s="849">
        <v>77</v>
      </c>
      <c r="G245" s="849">
        <v>104777.75</v>
      </c>
      <c r="H245" s="849">
        <v>0.90588235294117647</v>
      </c>
      <c r="I245" s="849">
        <v>1360.75</v>
      </c>
      <c r="J245" s="849">
        <v>85</v>
      </c>
      <c r="K245" s="849">
        <v>115663.75</v>
      </c>
      <c r="L245" s="849">
        <v>1</v>
      </c>
      <c r="M245" s="849">
        <v>1360.75</v>
      </c>
      <c r="N245" s="849">
        <v>74</v>
      </c>
      <c r="O245" s="849">
        <v>100695.5</v>
      </c>
      <c r="P245" s="837">
        <v>0.87058823529411766</v>
      </c>
      <c r="Q245" s="850">
        <v>1360.75</v>
      </c>
    </row>
    <row r="246" spans="1:17" ht="14.4" customHeight="1" x14ac:dyDescent="0.3">
      <c r="A246" s="831" t="s">
        <v>585</v>
      </c>
      <c r="B246" s="832" t="s">
        <v>4429</v>
      </c>
      <c r="C246" s="832" t="s">
        <v>4391</v>
      </c>
      <c r="D246" s="832" t="s">
        <v>4686</v>
      </c>
      <c r="E246" s="832" t="s">
        <v>4687</v>
      </c>
      <c r="F246" s="849">
        <v>10</v>
      </c>
      <c r="G246" s="849">
        <v>46775</v>
      </c>
      <c r="H246" s="849">
        <v>2</v>
      </c>
      <c r="I246" s="849">
        <v>4677.5</v>
      </c>
      <c r="J246" s="849">
        <v>5</v>
      </c>
      <c r="K246" s="849">
        <v>23387.5</v>
      </c>
      <c r="L246" s="849">
        <v>1</v>
      </c>
      <c r="M246" s="849">
        <v>4677.5</v>
      </c>
      <c r="N246" s="849">
        <v>7</v>
      </c>
      <c r="O246" s="849">
        <v>32742.5</v>
      </c>
      <c r="P246" s="837">
        <v>1.4</v>
      </c>
      <c r="Q246" s="850">
        <v>4677.5</v>
      </c>
    </row>
    <row r="247" spans="1:17" ht="14.4" customHeight="1" x14ac:dyDescent="0.3">
      <c r="A247" s="831" t="s">
        <v>585</v>
      </c>
      <c r="B247" s="832" t="s">
        <v>4429</v>
      </c>
      <c r="C247" s="832" t="s">
        <v>4391</v>
      </c>
      <c r="D247" s="832" t="s">
        <v>4688</v>
      </c>
      <c r="E247" s="832" t="s">
        <v>4689</v>
      </c>
      <c r="F247" s="849">
        <v>1</v>
      </c>
      <c r="G247" s="849">
        <v>18952.96</v>
      </c>
      <c r="H247" s="849">
        <v>0.5</v>
      </c>
      <c r="I247" s="849">
        <v>18952.96</v>
      </c>
      <c r="J247" s="849">
        <v>2</v>
      </c>
      <c r="K247" s="849">
        <v>37905.919999999998</v>
      </c>
      <c r="L247" s="849">
        <v>1</v>
      </c>
      <c r="M247" s="849">
        <v>18952.96</v>
      </c>
      <c r="N247" s="849">
        <v>1</v>
      </c>
      <c r="O247" s="849">
        <v>18952.96</v>
      </c>
      <c r="P247" s="837">
        <v>0.5</v>
      </c>
      <c r="Q247" s="850">
        <v>18952.96</v>
      </c>
    </row>
    <row r="248" spans="1:17" ht="14.4" customHeight="1" x14ac:dyDescent="0.3">
      <c r="A248" s="831" t="s">
        <v>585</v>
      </c>
      <c r="B248" s="832" t="s">
        <v>4429</v>
      </c>
      <c r="C248" s="832" t="s">
        <v>4391</v>
      </c>
      <c r="D248" s="832" t="s">
        <v>4690</v>
      </c>
      <c r="E248" s="832" t="s">
        <v>4691</v>
      </c>
      <c r="F248" s="849">
        <v>3</v>
      </c>
      <c r="G248" s="849">
        <v>2601</v>
      </c>
      <c r="H248" s="849">
        <v>0.5</v>
      </c>
      <c r="I248" s="849">
        <v>867</v>
      </c>
      <c r="J248" s="849">
        <v>6</v>
      </c>
      <c r="K248" s="849">
        <v>5202</v>
      </c>
      <c r="L248" s="849">
        <v>1</v>
      </c>
      <c r="M248" s="849">
        <v>867</v>
      </c>
      <c r="N248" s="849">
        <v>5</v>
      </c>
      <c r="O248" s="849">
        <v>4335</v>
      </c>
      <c r="P248" s="837">
        <v>0.83333333333333337</v>
      </c>
      <c r="Q248" s="850">
        <v>867</v>
      </c>
    </row>
    <row r="249" spans="1:17" ht="14.4" customHeight="1" x14ac:dyDescent="0.3">
      <c r="A249" s="831" t="s">
        <v>585</v>
      </c>
      <c r="B249" s="832" t="s">
        <v>4429</v>
      </c>
      <c r="C249" s="832" t="s">
        <v>4391</v>
      </c>
      <c r="D249" s="832" t="s">
        <v>4692</v>
      </c>
      <c r="E249" s="832" t="s">
        <v>4693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1050</v>
      </c>
      <c r="P249" s="837"/>
      <c r="Q249" s="850">
        <v>1050</v>
      </c>
    </row>
    <row r="250" spans="1:17" ht="14.4" customHeight="1" x14ac:dyDescent="0.3">
      <c r="A250" s="831" t="s">
        <v>585</v>
      </c>
      <c r="B250" s="832" t="s">
        <v>4429</v>
      </c>
      <c r="C250" s="832" t="s">
        <v>4391</v>
      </c>
      <c r="D250" s="832" t="s">
        <v>4694</v>
      </c>
      <c r="E250" s="832" t="s">
        <v>4695</v>
      </c>
      <c r="F250" s="849">
        <v>3</v>
      </c>
      <c r="G250" s="849">
        <v>132756</v>
      </c>
      <c r="H250" s="849">
        <v>1</v>
      </c>
      <c r="I250" s="849">
        <v>44252</v>
      </c>
      <c r="J250" s="849">
        <v>3</v>
      </c>
      <c r="K250" s="849">
        <v>132756</v>
      </c>
      <c r="L250" s="849">
        <v>1</v>
      </c>
      <c r="M250" s="849">
        <v>44252</v>
      </c>
      <c r="N250" s="849"/>
      <c r="O250" s="849"/>
      <c r="P250" s="837"/>
      <c r="Q250" s="850"/>
    </row>
    <row r="251" spans="1:17" ht="14.4" customHeight="1" x14ac:dyDescent="0.3">
      <c r="A251" s="831" t="s">
        <v>585</v>
      </c>
      <c r="B251" s="832" t="s">
        <v>4429</v>
      </c>
      <c r="C251" s="832" t="s">
        <v>4391</v>
      </c>
      <c r="D251" s="832" t="s">
        <v>4696</v>
      </c>
      <c r="E251" s="832" t="s">
        <v>4697</v>
      </c>
      <c r="F251" s="849">
        <v>6</v>
      </c>
      <c r="G251" s="849">
        <v>281058</v>
      </c>
      <c r="H251" s="849"/>
      <c r="I251" s="849">
        <v>46843</v>
      </c>
      <c r="J251" s="849"/>
      <c r="K251" s="849"/>
      <c r="L251" s="849"/>
      <c r="M251" s="849"/>
      <c r="N251" s="849">
        <v>7</v>
      </c>
      <c r="O251" s="849">
        <v>297212.32</v>
      </c>
      <c r="P251" s="837"/>
      <c r="Q251" s="850">
        <v>42458.902857142857</v>
      </c>
    </row>
    <row r="252" spans="1:17" ht="14.4" customHeight="1" x14ac:dyDescent="0.3">
      <c r="A252" s="831" t="s">
        <v>585</v>
      </c>
      <c r="B252" s="832" t="s">
        <v>4429</v>
      </c>
      <c r="C252" s="832" t="s">
        <v>4391</v>
      </c>
      <c r="D252" s="832" t="s">
        <v>4698</v>
      </c>
      <c r="E252" s="832" t="s">
        <v>4699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2176.36</v>
      </c>
      <c r="P252" s="837"/>
      <c r="Q252" s="850">
        <v>2176.36</v>
      </c>
    </row>
    <row r="253" spans="1:17" ht="14.4" customHeight="1" x14ac:dyDescent="0.3">
      <c r="A253" s="831" t="s">
        <v>585</v>
      </c>
      <c r="B253" s="832" t="s">
        <v>4429</v>
      </c>
      <c r="C253" s="832" t="s">
        <v>4391</v>
      </c>
      <c r="D253" s="832" t="s">
        <v>4700</v>
      </c>
      <c r="E253" s="832" t="s">
        <v>4701</v>
      </c>
      <c r="F253" s="849">
        <v>10</v>
      </c>
      <c r="G253" s="849">
        <v>18380</v>
      </c>
      <c r="H253" s="849">
        <v>1.4285714285714286</v>
      </c>
      <c r="I253" s="849">
        <v>1838</v>
      </c>
      <c r="J253" s="849">
        <v>7</v>
      </c>
      <c r="K253" s="849">
        <v>12866</v>
      </c>
      <c r="L253" s="849">
        <v>1</v>
      </c>
      <c r="M253" s="849">
        <v>1838</v>
      </c>
      <c r="N253" s="849">
        <v>12</v>
      </c>
      <c r="O253" s="849">
        <v>22056</v>
      </c>
      <c r="P253" s="837">
        <v>1.7142857142857142</v>
      </c>
      <c r="Q253" s="850">
        <v>1838</v>
      </c>
    </row>
    <row r="254" spans="1:17" ht="14.4" customHeight="1" x14ac:dyDescent="0.3">
      <c r="A254" s="831" t="s">
        <v>585</v>
      </c>
      <c r="B254" s="832" t="s">
        <v>4429</v>
      </c>
      <c r="C254" s="832" t="s">
        <v>4391</v>
      </c>
      <c r="D254" s="832" t="s">
        <v>4430</v>
      </c>
      <c r="E254" s="832" t="s">
        <v>4431</v>
      </c>
      <c r="F254" s="849"/>
      <c r="G254" s="849"/>
      <c r="H254" s="849"/>
      <c r="I254" s="849"/>
      <c r="J254" s="849">
        <v>1</v>
      </c>
      <c r="K254" s="849">
        <v>69228.990000000005</v>
      </c>
      <c r="L254" s="849">
        <v>1</v>
      </c>
      <c r="M254" s="849">
        <v>69228.990000000005</v>
      </c>
      <c r="N254" s="849">
        <v>3</v>
      </c>
      <c r="O254" s="849">
        <v>207686.97000000003</v>
      </c>
      <c r="P254" s="837">
        <v>3</v>
      </c>
      <c r="Q254" s="850">
        <v>69228.990000000005</v>
      </c>
    </row>
    <row r="255" spans="1:17" ht="14.4" customHeight="1" x14ac:dyDescent="0.3">
      <c r="A255" s="831" t="s">
        <v>585</v>
      </c>
      <c r="B255" s="832" t="s">
        <v>4429</v>
      </c>
      <c r="C255" s="832" t="s">
        <v>4391</v>
      </c>
      <c r="D255" s="832" t="s">
        <v>4702</v>
      </c>
      <c r="E255" s="832" t="s">
        <v>4703</v>
      </c>
      <c r="F255" s="849"/>
      <c r="G255" s="849"/>
      <c r="H255" s="849"/>
      <c r="I255" s="849"/>
      <c r="J255" s="849">
        <v>4</v>
      </c>
      <c r="K255" s="849">
        <v>97892</v>
      </c>
      <c r="L255" s="849">
        <v>1</v>
      </c>
      <c r="M255" s="849">
        <v>24473</v>
      </c>
      <c r="N255" s="849">
        <v>7</v>
      </c>
      <c r="O255" s="849">
        <v>149817.15</v>
      </c>
      <c r="P255" s="837">
        <v>1.5304330282351979</v>
      </c>
      <c r="Q255" s="850">
        <v>21402.45</v>
      </c>
    </row>
    <row r="256" spans="1:17" ht="14.4" customHeight="1" x14ac:dyDescent="0.3">
      <c r="A256" s="831" t="s">
        <v>585</v>
      </c>
      <c r="B256" s="832" t="s">
        <v>4429</v>
      </c>
      <c r="C256" s="832" t="s">
        <v>4391</v>
      </c>
      <c r="D256" s="832" t="s">
        <v>4704</v>
      </c>
      <c r="E256" s="832" t="s">
        <v>4705</v>
      </c>
      <c r="F256" s="849">
        <v>1</v>
      </c>
      <c r="G256" s="849">
        <v>1796</v>
      </c>
      <c r="H256" s="849"/>
      <c r="I256" s="849">
        <v>1796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585</v>
      </c>
      <c r="B257" s="832" t="s">
        <v>4429</v>
      </c>
      <c r="C257" s="832" t="s">
        <v>4391</v>
      </c>
      <c r="D257" s="832" t="s">
        <v>4706</v>
      </c>
      <c r="E257" s="832" t="s">
        <v>4707</v>
      </c>
      <c r="F257" s="849">
        <v>1</v>
      </c>
      <c r="G257" s="849">
        <v>1796</v>
      </c>
      <c r="H257" s="849"/>
      <c r="I257" s="849">
        <v>1796</v>
      </c>
      <c r="J257" s="849"/>
      <c r="K257" s="849"/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585</v>
      </c>
      <c r="B258" s="832" t="s">
        <v>4429</v>
      </c>
      <c r="C258" s="832" t="s">
        <v>4391</v>
      </c>
      <c r="D258" s="832" t="s">
        <v>4708</v>
      </c>
      <c r="E258" s="832" t="s">
        <v>4709</v>
      </c>
      <c r="F258" s="849">
        <v>1</v>
      </c>
      <c r="G258" s="849">
        <v>3360</v>
      </c>
      <c r="H258" s="849"/>
      <c r="I258" s="849">
        <v>3360</v>
      </c>
      <c r="J258" s="849"/>
      <c r="K258" s="849"/>
      <c r="L258" s="849"/>
      <c r="M258" s="849"/>
      <c r="N258" s="849"/>
      <c r="O258" s="849"/>
      <c r="P258" s="837"/>
      <c r="Q258" s="850"/>
    </row>
    <row r="259" spans="1:17" ht="14.4" customHeight="1" x14ac:dyDescent="0.3">
      <c r="A259" s="831" t="s">
        <v>585</v>
      </c>
      <c r="B259" s="832" t="s">
        <v>4429</v>
      </c>
      <c r="C259" s="832" t="s">
        <v>4391</v>
      </c>
      <c r="D259" s="832" t="s">
        <v>4710</v>
      </c>
      <c r="E259" s="832" t="s">
        <v>4711</v>
      </c>
      <c r="F259" s="849">
        <v>2</v>
      </c>
      <c r="G259" s="849">
        <v>35236.36</v>
      </c>
      <c r="H259" s="849"/>
      <c r="I259" s="849">
        <v>17618.18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" customHeight="1" x14ac:dyDescent="0.3">
      <c r="A260" s="831" t="s">
        <v>585</v>
      </c>
      <c r="B260" s="832" t="s">
        <v>4429</v>
      </c>
      <c r="C260" s="832" t="s">
        <v>4391</v>
      </c>
      <c r="D260" s="832" t="s">
        <v>4712</v>
      </c>
      <c r="E260" s="832" t="s">
        <v>4713</v>
      </c>
      <c r="F260" s="849"/>
      <c r="G260" s="849"/>
      <c r="H260" s="849"/>
      <c r="I260" s="849"/>
      <c r="J260" s="849">
        <v>1</v>
      </c>
      <c r="K260" s="849">
        <v>23836.36</v>
      </c>
      <c r="L260" s="849">
        <v>1</v>
      </c>
      <c r="M260" s="849">
        <v>23836.36</v>
      </c>
      <c r="N260" s="849"/>
      <c r="O260" s="849"/>
      <c r="P260" s="837"/>
      <c r="Q260" s="850"/>
    </row>
    <row r="261" spans="1:17" ht="14.4" customHeight="1" x14ac:dyDescent="0.3">
      <c r="A261" s="831" t="s">
        <v>585</v>
      </c>
      <c r="B261" s="832" t="s">
        <v>4429</v>
      </c>
      <c r="C261" s="832" t="s">
        <v>4391</v>
      </c>
      <c r="D261" s="832" t="s">
        <v>4714</v>
      </c>
      <c r="E261" s="832" t="s">
        <v>4715</v>
      </c>
      <c r="F261" s="849">
        <v>5</v>
      </c>
      <c r="G261" s="849">
        <v>24749.4</v>
      </c>
      <c r="H261" s="849">
        <v>1</v>
      </c>
      <c r="I261" s="849">
        <v>4949.88</v>
      </c>
      <c r="J261" s="849">
        <v>5</v>
      </c>
      <c r="K261" s="849">
        <v>24749.4</v>
      </c>
      <c r="L261" s="849">
        <v>1</v>
      </c>
      <c r="M261" s="849">
        <v>4949.88</v>
      </c>
      <c r="N261" s="849">
        <v>3</v>
      </c>
      <c r="O261" s="849">
        <v>14849.64</v>
      </c>
      <c r="P261" s="837">
        <v>0.6</v>
      </c>
      <c r="Q261" s="850">
        <v>4949.88</v>
      </c>
    </row>
    <row r="262" spans="1:17" ht="14.4" customHeight="1" x14ac:dyDescent="0.3">
      <c r="A262" s="831" t="s">
        <v>585</v>
      </c>
      <c r="B262" s="832" t="s">
        <v>4429</v>
      </c>
      <c r="C262" s="832" t="s">
        <v>4391</v>
      </c>
      <c r="D262" s="832" t="s">
        <v>4716</v>
      </c>
      <c r="E262" s="832" t="s">
        <v>4717</v>
      </c>
      <c r="F262" s="849"/>
      <c r="G262" s="849"/>
      <c r="H262" s="849"/>
      <c r="I262" s="849"/>
      <c r="J262" s="849">
        <v>2</v>
      </c>
      <c r="K262" s="849">
        <v>40882.06</v>
      </c>
      <c r="L262" s="849">
        <v>1</v>
      </c>
      <c r="M262" s="849">
        <v>20441.03</v>
      </c>
      <c r="N262" s="849">
        <v>1</v>
      </c>
      <c r="O262" s="849">
        <v>16439.91</v>
      </c>
      <c r="P262" s="837">
        <v>0.40213017641478932</v>
      </c>
      <c r="Q262" s="850">
        <v>16439.91</v>
      </c>
    </row>
    <row r="263" spans="1:17" ht="14.4" customHeight="1" x14ac:dyDescent="0.3">
      <c r="A263" s="831" t="s">
        <v>585</v>
      </c>
      <c r="B263" s="832" t="s">
        <v>4429</v>
      </c>
      <c r="C263" s="832" t="s">
        <v>4391</v>
      </c>
      <c r="D263" s="832" t="s">
        <v>4718</v>
      </c>
      <c r="E263" s="832" t="s">
        <v>4719</v>
      </c>
      <c r="F263" s="849">
        <v>36</v>
      </c>
      <c r="G263" s="849">
        <v>929529.7200000002</v>
      </c>
      <c r="H263" s="849">
        <v>0.73469387755102056</v>
      </c>
      <c r="I263" s="849">
        <v>25820.270000000004</v>
      </c>
      <c r="J263" s="849">
        <v>49</v>
      </c>
      <c r="K263" s="849">
        <v>1265193.23</v>
      </c>
      <c r="L263" s="849">
        <v>1</v>
      </c>
      <c r="M263" s="849">
        <v>25820.27</v>
      </c>
      <c r="N263" s="849">
        <v>26</v>
      </c>
      <c r="O263" s="849">
        <v>671327.02</v>
      </c>
      <c r="P263" s="837">
        <v>0.53061224489795922</v>
      </c>
      <c r="Q263" s="850">
        <v>25820.27</v>
      </c>
    </row>
    <row r="264" spans="1:17" ht="14.4" customHeight="1" x14ac:dyDescent="0.3">
      <c r="A264" s="831" t="s">
        <v>585</v>
      </c>
      <c r="B264" s="832" t="s">
        <v>4429</v>
      </c>
      <c r="C264" s="832" t="s">
        <v>4391</v>
      </c>
      <c r="D264" s="832" t="s">
        <v>4720</v>
      </c>
      <c r="E264" s="832" t="s">
        <v>4721</v>
      </c>
      <c r="F264" s="849">
        <v>31</v>
      </c>
      <c r="G264" s="849">
        <v>449781.79000000004</v>
      </c>
      <c r="H264" s="849">
        <v>1.1923076923076923</v>
      </c>
      <c r="I264" s="849">
        <v>14509.090000000002</v>
      </c>
      <c r="J264" s="849">
        <v>26</v>
      </c>
      <c r="K264" s="849">
        <v>377236.34</v>
      </c>
      <c r="L264" s="849">
        <v>1</v>
      </c>
      <c r="M264" s="849">
        <v>14509.09</v>
      </c>
      <c r="N264" s="849">
        <v>16</v>
      </c>
      <c r="O264" s="849">
        <v>232145.44</v>
      </c>
      <c r="P264" s="837">
        <v>0.61538461538461531</v>
      </c>
      <c r="Q264" s="850">
        <v>14509.09</v>
      </c>
    </row>
    <row r="265" spans="1:17" ht="14.4" customHeight="1" x14ac:dyDescent="0.3">
      <c r="A265" s="831" t="s">
        <v>585</v>
      </c>
      <c r="B265" s="832" t="s">
        <v>4429</v>
      </c>
      <c r="C265" s="832" t="s">
        <v>4391</v>
      </c>
      <c r="D265" s="832" t="s">
        <v>4722</v>
      </c>
      <c r="E265" s="832" t="s">
        <v>4723</v>
      </c>
      <c r="F265" s="849">
        <v>3</v>
      </c>
      <c r="G265" s="849">
        <v>49008</v>
      </c>
      <c r="H265" s="849">
        <v>0.75</v>
      </c>
      <c r="I265" s="849">
        <v>16336</v>
      </c>
      <c r="J265" s="849">
        <v>4</v>
      </c>
      <c r="K265" s="849">
        <v>65344</v>
      </c>
      <c r="L265" s="849">
        <v>1</v>
      </c>
      <c r="M265" s="849">
        <v>16336</v>
      </c>
      <c r="N265" s="849">
        <v>3</v>
      </c>
      <c r="O265" s="849">
        <v>26972.73</v>
      </c>
      <c r="P265" s="837">
        <v>0.41278051542605287</v>
      </c>
      <c r="Q265" s="850">
        <v>8990.91</v>
      </c>
    </row>
    <row r="266" spans="1:17" ht="14.4" customHeight="1" x14ac:dyDescent="0.3">
      <c r="A266" s="831" t="s">
        <v>585</v>
      </c>
      <c r="B266" s="832" t="s">
        <v>4429</v>
      </c>
      <c r="C266" s="832" t="s">
        <v>4391</v>
      </c>
      <c r="D266" s="832" t="s">
        <v>4724</v>
      </c>
      <c r="E266" s="832" t="s">
        <v>4725</v>
      </c>
      <c r="F266" s="849">
        <v>130</v>
      </c>
      <c r="G266" s="849">
        <v>169650</v>
      </c>
      <c r="H266" s="849">
        <v>1.04</v>
      </c>
      <c r="I266" s="849">
        <v>1305</v>
      </c>
      <c r="J266" s="849">
        <v>125</v>
      </c>
      <c r="K266" s="849">
        <v>163125</v>
      </c>
      <c r="L266" s="849">
        <v>1</v>
      </c>
      <c r="M266" s="849">
        <v>1305</v>
      </c>
      <c r="N266" s="849">
        <v>132</v>
      </c>
      <c r="O266" s="849">
        <v>172260</v>
      </c>
      <c r="P266" s="837">
        <v>1.056</v>
      </c>
      <c r="Q266" s="850">
        <v>1305</v>
      </c>
    </row>
    <row r="267" spans="1:17" ht="14.4" customHeight="1" x14ac:dyDescent="0.3">
      <c r="A267" s="831" t="s">
        <v>585</v>
      </c>
      <c r="B267" s="832" t="s">
        <v>4429</v>
      </c>
      <c r="C267" s="832" t="s">
        <v>4391</v>
      </c>
      <c r="D267" s="832" t="s">
        <v>4726</v>
      </c>
      <c r="E267" s="832" t="s">
        <v>4727</v>
      </c>
      <c r="F267" s="849">
        <v>152</v>
      </c>
      <c r="G267" s="849">
        <v>163856</v>
      </c>
      <c r="H267" s="849">
        <v>1.0340136054421769</v>
      </c>
      <c r="I267" s="849">
        <v>1078</v>
      </c>
      <c r="J267" s="849">
        <v>147</v>
      </c>
      <c r="K267" s="849">
        <v>158466</v>
      </c>
      <c r="L267" s="849">
        <v>1</v>
      </c>
      <c r="M267" s="849">
        <v>1078</v>
      </c>
      <c r="N267" s="849">
        <v>138</v>
      </c>
      <c r="O267" s="849">
        <v>148764</v>
      </c>
      <c r="P267" s="837">
        <v>0.93877551020408168</v>
      </c>
      <c r="Q267" s="850">
        <v>1078</v>
      </c>
    </row>
    <row r="268" spans="1:17" ht="14.4" customHeight="1" x14ac:dyDescent="0.3">
      <c r="A268" s="831" t="s">
        <v>585</v>
      </c>
      <c r="B268" s="832" t="s">
        <v>4429</v>
      </c>
      <c r="C268" s="832" t="s">
        <v>4391</v>
      </c>
      <c r="D268" s="832" t="s">
        <v>4728</v>
      </c>
      <c r="E268" s="832" t="s">
        <v>4729</v>
      </c>
      <c r="F268" s="849">
        <v>1</v>
      </c>
      <c r="G268" s="849">
        <v>8509</v>
      </c>
      <c r="H268" s="849">
        <v>1.050104899419968</v>
      </c>
      <c r="I268" s="849">
        <v>8509</v>
      </c>
      <c r="J268" s="849">
        <v>1</v>
      </c>
      <c r="K268" s="849">
        <v>8103</v>
      </c>
      <c r="L268" s="849">
        <v>1</v>
      </c>
      <c r="M268" s="849">
        <v>8103</v>
      </c>
      <c r="N268" s="849">
        <v>1</v>
      </c>
      <c r="O268" s="849">
        <v>7482.85</v>
      </c>
      <c r="P268" s="837">
        <v>0.92346661730223378</v>
      </c>
      <c r="Q268" s="850">
        <v>7482.85</v>
      </c>
    </row>
    <row r="269" spans="1:17" ht="14.4" customHeight="1" x14ac:dyDescent="0.3">
      <c r="A269" s="831" t="s">
        <v>585</v>
      </c>
      <c r="B269" s="832" t="s">
        <v>4429</v>
      </c>
      <c r="C269" s="832" t="s">
        <v>4391</v>
      </c>
      <c r="D269" s="832" t="s">
        <v>4730</v>
      </c>
      <c r="E269" s="832" t="s">
        <v>4731</v>
      </c>
      <c r="F269" s="849">
        <v>6</v>
      </c>
      <c r="G269" s="849">
        <v>34032</v>
      </c>
      <c r="H269" s="849">
        <v>1.2</v>
      </c>
      <c r="I269" s="849">
        <v>5672</v>
      </c>
      <c r="J269" s="849">
        <v>5</v>
      </c>
      <c r="K269" s="849">
        <v>28360</v>
      </c>
      <c r="L269" s="849">
        <v>1</v>
      </c>
      <c r="M269" s="849">
        <v>5672</v>
      </c>
      <c r="N269" s="849">
        <v>6</v>
      </c>
      <c r="O269" s="849">
        <v>34032</v>
      </c>
      <c r="P269" s="837">
        <v>1.2</v>
      </c>
      <c r="Q269" s="850">
        <v>5672</v>
      </c>
    </row>
    <row r="270" spans="1:17" ht="14.4" customHeight="1" x14ac:dyDescent="0.3">
      <c r="A270" s="831" t="s">
        <v>585</v>
      </c>
      <c r="B270" s="832" t="s">
        <v>4429</v>
      </c>
      <c r="C270" s="832" t="s">
        <v>4391</v>
      </c>
      <c r="D270" s="832" t="s">
        <v>4732</v>
      </c>
      <c r="E270" s="832" t="s">
        <v>4733</v>
      </c>
      <c r="F270" s="849">
        <v>266</v>
      </c>
      <c r="G270" s="849">
        <v>56392</v>
      </c>
      <c r="H270" s="849">
        <v>0.97080291970802923</v>
      </c>
      <c r="I270" s="849">
        <v>212</v>
      </c>
      <c r="J270" s="849">
        <v>274</v>
      </c>
      <c r="K270" s="849">
        <v>58088</v>
      </c>
      <c r="L270" s="849">
        <v>1</v>
      </c>
      <c r="M270" s="849">
        <v>212</v>
      </c>
      <c r="N270" s="849">
        <v>260</v>
      </c>
      <c r="O270" s="849">
        <v>55120</v>
      </c>
      <c r="P270" s="837">
        <v>0.94890510948905105</v>
      </c>
      <c r="Q270" s="850">
        <v>212</v>
      </c>
    </row>
    <row r="271" spans="1:17" ht="14.4" customHeight="1" x14ac:dyDescent="0.3">
      <c r="A271" s="831" t="s">
        <v>585</v>
      </c>
      <c r="B271" s="832" t="s">
        <v>4429</v>
      </c>
      <c r="C271" s="832" t="s">
        <v>4391</v>
      </c>
      <c r="D271" s="832" t="s">
        <v>4734</v>
      </c>
      <c r="E271" s="832" t="s">
        <v>4735</v>
      </c>
      <c r="F271" s="849">
        <v>12</v>
      </c>
      <c r="G271" s="849">
        <v>16560</v>
      </c>
      <c r="H271" s="849">
        <v>0.8</v>
      </c>
      <c r="I271" s="849">
        <v>1380</v>
      </c>
      <c r="J271" s="849">
        <v>15</v>
      </c>
      <c r="K271" s="849">
        <v>20700</v>
      </c>
      <c r="L271" s="849">
        <v>1</v>
      </c>
      <c r="M271" s="849">
        <v>1380</v>
      </c>
      <c r="N271" s="849">
        <v>12</v>
      </c>
      <c r="O271" s="849">
        <v>16560</v>
      </c>
      <c r="P271" s="837">
        <v>0.8</v>
      </c>
      <c r="Q271" s="850">
        <v>1380</v>
      </c>
    </row>
    <row r="272" spans="1:17" ht="14.4" customHeight="1" x14ac:dyDescent="0.3">
      <c r="A272" s="831" t="s">
        <v>585</v>
      </c>
      <c r="B272" s="832" t="s">
        <v>4429</v>
      </c>
      <c r="C272" s="832" t="s">
        <v>4391</v>
      </c>
      <c r="D272" s="832" t="s">
        <v>4736</v>
      </c>
      <c r="E272" s="832" t="s">
        <v>4737</v>
      </c>
      <c r="F272" s="849">
        <v>1</v>
      </c>
      <c r="G272" s="849">
        <v>1404</v>
      </c>
      <c r="H272" s="849"/>
      <c r="I272" s="849">
        <v>1404</v>
      </c>
      <c r="J272" s="849"/>
      <c r="K272" s="849"/>
      <c r="L272" s="849"/>
      <c r="M272" s="849"/>
      <c r="N272" s="849"/>
      <c r="O272" s="849"/>
      <c r="P272" s="837"/>
      <c r="Q272" s="850"/>
    </row>
    <row r="273" spans="1:17" ht="14.4" customHeight="1" x14ac:dyDescent="0.3">
      <c r="A273" s="831" t="s">
        <v>585</v>
      </c>
      <c r="B273" s="832" t="s">
        <v>4429</v>
      </c>
      <c r="C273" s="832" t="s">
        <v>4391</v>
      </c>
      <c r="D273" s="832" t="s">
        <v>4738</v>
      </c>
      <c r="E273" s="832" t="s">
        <v>4739</v>
      </c>
      <c r="F273" s="849">
        <v>5</v>
      </c>
      <c r="G273" s="849">
        <v>6560</v>
      </c>
      <c r="H273" s="849">
        <v>0.7142857142857143</v>
      </c>
      <c r="I273" s="849">
        <v>1312</v>
      </c>
      <c r="J273" s="849">
        <v>7</v>
      </c>
      <c r="K273" s="849">
        <v>9184</v>
      </c>
      <c r="L273" s="849">
        <v>1</v>
      </c>
      <c r="M273" s="849">
        <v>1312</v>
      </c>
      <c r="N273" s="849">
        <v>6</v>
      </c>
      <c r="O273" s="849">
        <v>7872</v>
      </c>
      <c r="P273" s="837">
        <v>0.8571428571428571</v>
      </c>
      <c r="Q273" s="850">
        <v>1312</v>
      </c>
    </row>
    <row r="274" spans="1:17" ht="14.4" customHeight="1" x14ac:dyDescent="0.3">
      <c r="A274" s="831" t="s">
        <v>585</v>
      </c>
      <c r="B274" s="832" t="s">
        <v>4429</v>
      </c>
      <c r="C274" s="832" t="s">
        <v>4391</v>
      </c>
      <c r="D274" s="832" t="s">
        <v>4740</v>
      </c>
      <c r="E274" s="832" t="s">
        <v>4741</v>
      </c>
      <c r="F274" s="849">
        <v>5</v>
      </c>
      <c r="G274" s="849">
        <v>7800</v>
      </c>
      <c r="H274" s="849">
        <v>0.35714285714285715</v>
      </c>
      <c r="I274" s="849">
        <v>1560</v>
      </c>
      <c r="J274" s="849">
        <v>14</v>
      </c>
      <c r="K274" s="849">
        <v>21840</v>
      </c>
      <c r="L274" s="849">
        <v>1</v>
      </c>
      <c r="M274" s="849">
        <v>1560</v>
      </c>
      <c r="N274" s="849">
        <v>11</v>
      </c>
      <c r="O274" s="849">
        <v>17160</v>
      </c>
      <c r="P274" s="837">
        <v>0.7857142857142857</v>
      </c>
      <c r="Q274" s="850">
        <v>1560</v>
      </c>
    </row>
    <row r="275" spans="1:17" ht="14.4" customHeight="1" x14ac:dyDescent="0.3">
      <c r="A275" s="831" t="s">
        <v>585</v>
      </c>
      <c r="B275" s="832" t="s">
        <v>4429</v>
      </c>
      <c r="C275" s="832" t="s">
        <v>4391</v>
      </c>
      <c r="D275" s="832" t="s">
        <v>4742</v>
      </c>
      <c r="E275" s="832" t="s">
        <v>4743</v>
      </c>
      <c r="F275" s="849">
        <v>11</v>
      </c>
      <c r="G275" s="849">
        <v>63897.02</v>
      </c>
      <c r="H275" s="849">
        <v>1.5714285714285714</v>
      </c>
      <c r="I275" s="849">
        <v>5808.82</v>
      </c>
      <c r="J275" s="849">
        <v>7</v>
      </c>
      <c r="K275" s="849">
        <v>40661.74</v>
      </c>
      <c r="L275" s="849">
        <v>1</v>
      </c>
      <c r="M275" s="849">
        <v>5808.82</v>
      </c>
      <c r="N275" s="849">
        <v>10</v>
      </c>
      <c r="O275" s="849">
        <v>58088.2</v>
      </c>
      <c r="P275" s="837">
        <v>1.4285714285714286</v>
      </c>
      <c r="Q275" s="850">
        <v>5808.82</v>
      </c>
    </row>
    <row r="276" spans="1:17" ht="14.4" customHeight="1" x14ac:dyDescent="0.3">
      <c r="A276" s="831" t="s">
        <v>585</v>
      </c>
      <c r="B276" s="832" t="s">
        <v>4429</v>
      </c>
      <c r="C276" s="832" t="s">
        <v>4391</v>
      </c>
      <c r="D276" s="832" t="s">
        <v>4744</v>
      </c>
      <c r="E276" s="832" t="s">
        <v>4745</v>
      </c>
      <c r="F276" s="849">
        <v>9</v>
      </c>
      <c r="G276" s="849">
        <v>74021.22</v>
      </c>
      <c r="H276" s="849">
        <v>1.2857142857142858</v>
      </c>
      <c r="I276" s="849">
        <v>8224.58</v>
      </c>
      <c r="J276" s="849">
        <v>7</v>
      </c>
      <c r="K276" s="849">
        <v>57572.06</v>
      </c>
      <c r="L276" s="849">
        <v>1</v>
      </c>
      <c r="M276" s="849">
        <v>8224.58</v>
      </c>
      <c r="N276" s="849">
        <v>11</v>
      </c>
      <c r="O276" s="849">
        <v>90470.38</v>
      </c>
      <c r="P276" s="837">
        <v>1.5714285714285716</v>
      </c>
      <c r="Q276" s="850">
        <v>8224.58</v>
      </c>
    </row>
    <row r="277" spans="1:17" ht="14.4" customHeight="1" x14ac:dyDescent="0.3">
      <c r="A277" s="831" t="s">
        <v>585</v>
      </c>
      <c r="B277" s="832" t="s">
        <v>4429</v>
      </c>
      <c r="C277" s="832" t="s">
        <v>4391</v>
      </c>
      <c r="D277" s="832" t="s">
        <v>4746</v>
      </c>
      <c r="E277" s="832" t="s">
        <v>4747</v>
      </c>
      <c r="F277" s="849">
        <v>6</v>
      </c>
      <c r="G277" s="849">
        <v>54956.28</v>
      </c>
      <c r="H277" s="849">
        <v>2</v>
      </c>
      <c r="I277" s="849">
        <v>9159.3799999999992</v>
      </c>
      <c r="J277" s="849">
        <v>3</v>
      </c>
      <c r="K277" s="849">
        <v>27478.14</v>
      </c>
      <c r="L277" s="849">
        <v>1</v>
      </c>
      <c r="M277" s="849">
        <v>9159.3799999999992</v>
      </c>
      <c r="N277" s="849">
        <v>3</v>
      </c>
      <c r="O277" s="849">
        <v>27478.14</v>
      </c>
      <c r="P277" s="837">
        <v>1</v>
      </c>
      <c r="Q277" s="850">
        <v>9159.3799999999992</v>
      </c>
    </row>
    <row r="278" spans="1:17" ht="14.4" customHeight="1" x14ac:dyDescent="0.3">
      <c r="A278" s="831" t="s">
        <v>585</v>
      </c>
      <c r="B278" s="832" t="s">
        <v>4429</v>
      </c>
      <c r="C278" s="832" t="s">
        <v>4391</v>
      </c>
      <c r="D278" s="832" t="s">
        <v>4748</v>
      </c>
      <c r="E278" s="832" t="s">
        <v>4747</v>
      </c>
      <c r="F278" s="849">
        <v>2</v>
      </c>
      <c r="G278" s="849">
        <v>27532.04</v>
      </c>
      <c r="H278" s="849"/>
      <c r="I278" s="849">
        <v>13766.02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585</v>
      </c>
      <c r="B279" s="832" t="s">
        <v>4429</v>
      </c>
      <c r="C279" s="832" t="s">
        <v>4391</v>
      </c>
      <c r="D279" s="832" t="s">
        <v>4749</v>
      </c>
      <c r="E279" s="832" t="s">
        <v>4750</v>
      </c>
      <c r="F279" s="849">
        <v>165</v>
      </c>
      <c r="G279" s="849">
        <v>205200.59999999998</v>
      </c>
      <c r="H279" s="849">
        <v>1.0784313725490193</v>
      </c>
      <c r="I279" s="849">
        <v>1243.6399999999999</v>
      </c>
      <c r="J279" s="849">
        <v>153</v>
      </c>
      <c r="K279" s="849">
        <v>190276.92</v>
      </c>
      <c r="L279" s="849">
        <v>1</v>
      </c>
      <c r="M279" s="849">
        <v>1243.6400000000001</v>
      </c>
      <c r="N279" s="849">
        <v>128</v>
      </c>
      <c r="O279" s="849">
        <v>159185.92000000004</v>
      </c>
      <c r="P279" s="837">
        <v>0.83660130718954262</v>
      </c>
      <c r="Q279" s="850">
        <v>1243.6400000000003</v>
      </c>
    </row>
    <row r="280" spans="1:17" ht="14.4" customHeight="1" x14ac:dyDescent="0.3">
      <c r="A280" s="831" t="s">
        <v>585</v>
      </c>
      <c r="B280" s="832" t="s">
        <v>4429</v>
      </c>
      <c r="C280" s="832" t="s">
        <v>4391</v>
      </c>
      <c r="D280" s="832" t="s">
        <v>4751</v>
      </c>
      <c r="E280" s="832" t="s">
        <v>4752</v>
      </c>
      <c r="F280" s="849">
        <v>7</v>
      </c>
      <c r="G280" s="849">
        <v>112960.54</v>
      </c>
      <c r="H280" s="849">
        <v>0.87499999999999989</v>
      </c>
      <c r="I280" s="849">
        <v>16137.22</v>
      </c>
      <c r="J280" s="849">
        <v>8</v>
      </c>
      <c r="K280" s="849">
        <v>129097.76000000001</v>
      </c>
      <c r="L280" s="849">
        <v>1</v>
      </c>
      <c r="M280" s="849">
        <v>16137.220000000001</v>
      </c>
      <c r="N280" s="849">
        <v>3</v>
      </c>
      <c r="O280" s="849">
        <v>48411.659999999996</v>
      </c>
      <c r="P280" s="837">
        <v>0.37499999999999994</v>
      </c>
      <c r="Q280" s="850">
        <v>16137.22</v>
      </c>
    </row>
    <row r="281" spans="1:17" ht="14.4" customHeight="1" x14ac:dyDescent="0.3">
      <c r="A281" s="831" t="s">
        <v>585</v>
      </c>
      <c r="B281" s="832" t="s">
        <v>4429</v>
      </c>
      <c r="C281" s="832" t="s">
        <v>4391</v>
      </c>
      <c r="D281" s="832" t="s">
        <v>4753</v>
      </c>
      <c r="E281" s="832" t="s">
        <v>4754</v>
      </c>
      <c r="F281" s="849">
        <v>51</v>
      </c>
      <c r="G281" s="849">
        <v>84558</v>
      </c>
      <c r="H281" s="849">
        <v>0.92727272727272725</v>
      </c>
      <c r="I281" s="849">
        <v>1658</v>
      </c>
      <c r="J281" s="849">
        <v>55</v>
      </c>
      <c r="K281" s="849">
        <v>91190</v>
      </c>
      <c r="L281" s="849">
        <v>1</v>
      </c>
      <c r="M281" s="849">
        <v>1658</v>
      </c>
      <c r="N281" s="849">
        <v>32</v>
      </c>
      <c r="O281" s="849">
        <v>43035.92</v>
      </c>
      <c r="P281" s="837">
        <v>0.47193683517929597</v>
      </c>
      <c r="Q281" s="850">
        <v>1344.8724999999999</v>
      </c>
    </row>
    <row r="282" spans="1:17" ht="14.4" customHeight="1" x14ac:dyDescent="0.3">
      <c r="A282" s="831" t="s">
        <v>585</v>
      </c>
      <c r="B282" s="832" t="s">
        <v>4429</v>
      </c>
      <c r="C282" s="832" t="s">
        <v>4391</v>
      </c>
      <c r="D282" s="832" t="s">
        <v>4755</v>
      </c>
      <c r="E282" s="832" t="s">
        <v>4756</v>
      </c>
      <c r="F282" s="849">
        <v>3</v>
      </c>
      <c r="G282" s="849">
        <v>25348.41</v>
      </c>
      <c r="H282" s="849">
        <v>3</v>
      </c>
      <c r="I282" s="849">
        <v>8449.4699999999993</v>
      </c>
      <c r="J282" s="849">
        <v>1</v>
      </c>
      <c r="K282" s="849">
        <v>8449.4699999999993</v>
      </c>
      <c r="L282" s="849">
        <v>1</v>
      </c>
      <c r="M282" s="849">
        <v>8449.4699999999993</v>
      </c>
      <c r="N282" s="849"/>
      <c r="O282" s="849"/>
      <c r="P282" s="837"/>
      <c r="Q282" s="850"/>
    </row>
    <row r="283" spans="1:17" ht="14.4" customHeight="1" x14ac:dyDescent="0.3">
      <c r="A283" s="831" t="s">
        <v>585</v>
      </c>
      <c r="B283" s="832" t="s">
        <v>4429</v>
      </c>
      <c r="C283" s="832" t="s">
        <v>4391</v>
      </c>
      <c r="D283" s="832" t="s">
        <v>4757</v>
      </c>
      <c r="E283" s="832" t="s">
        <v>4747</v>
      </c>
      <c r="F283" s="849">
        <v>4</v>
      </c>
      <c r="G283" s="849">
        <v>32102.400000000001</v>
      </c>
      <c r="H283" s="849"/>
      <c r="I283" s="849">
        <v>8025.6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585</v>
      </c>
      <c r="B284" s="832" t="s">
        <v>4429</v>
      </c>
      <c r="C284" s="832" t="s">
        <v>4391</v>
      </c>
      <c r="D284" s="832" t="s">
        <v>4758</v>
      </c>
      <c r="E284" s="832" t="s">
        <v>4759</v>
      </c>
      <c r="F284" s="849">
        <v>130</v>
      </c>
      <c r="G284" s="849">
        <v>145909.4</v>
      </c>
      <c r="H284" s="849">
        <v>3.714285714285714</v>
      </c>
      <c r="I284" s="849">
        <v>1122.3799999999999</v>
      </c>
      <c r="J284" s="849">
        <v>35</v>
      </c>
      <c r="K284" s="849">
        <v>39283.300000000003</v>
      </c>
      <c r="L284" s="849">
        <v>1</v>
      </c>
      <c r="M284" s="849">
        <v>1122.3800000000001</v>
      </c>
      <c r="N284" s="849">
        <v>24</v>
      </c>
      <c r="O284" s="849">
        <v>26937.119999999999</v>
      </c>
      <c r="P284" s="837">
        <v>0.68571428571428561</v>
      </c>
      <c r="Q284" s="850">
        <v>1122.3799999999999</v>
      </c>
    </row>
    <row r="285" spans="1:17" ht="14.4" customHeight="1" x14ac:dyDescent="0.3">
      <c r="A285" s="831" t="s">
        <v>585</v>
      </c>
      <c r="B285" s="832" t="s">
        <v>4429</v>
      </c>
      <c r="C285" s="832" t="s">
        <v>4391</v>
      </c>
      <c r="D285" s="832" t="s">
        <v>4760</v>
      </c>
      <c r="E285" s="832" t="s">
        <v>4761</v>
      </c>
      <c r="F285" s="849">
        <v>175</v>
      </c>
      <c r="G285" s="849">
        <v>312830</v>
      </c>
      <c r="H285" s="849">
        <v>1.0479041916167666</v>
      </c>
      <c r="I285" s="849">
        <v>1787.6</v>
      </c>
      <c r="J285" s="849">
        <v>167</v>
      </c>
      <c r="K285" s="849">
        <v>298529.19999999995</v>
      </c>
      <c r="L285" s="849">
        <v>1</v>
      </c>
      <c r="M285" s="849">
        <v>1787.5999999999997</v>
      </c>
      <c r="N285" s="849">
        <v>104</v>
      </c>
      <c r="O285" s="849">
        <v>177043.36</v>
      </c>
      <c r="P285" s="837">
        <v>0.59305206994826642</v>
      </c>
      <c r="Q285" s="850">
        <v>1702.34</v>
      </c>
    </row>
    <row r="286" spans="1:17" ht="14.4" customHeight="1" x14ac:dyDescent="0.3">
      <c r="A286" s="831" t="s">
        <v>585</v>
      </c>
      <c r="B286" s="832" t="s">
        <v>4429</v>
      </c>
      <c r="C286" s="832" t="s">
        <v>4391</v>
      </c>
      <c r="D286" s="832" t="s">
        <v>4762</v>
      </c>
      <c r="E286" s="832" t="s">
        <v>4763</v>
      </c>
      <c r="F286" s="849">
        <v>34</v>
      </c>
      <c r="G286" s="849">
        <v>2375920</v>
      </c>
      <c r="H286" s="849">
        <v>0.76992753623188404</v>
      </c>
      <c r="I286" s="849">
        <v>69880</v>
      </c>
      <c r="J286" s="849">
        <v>48</v>
      </c>
      <c r="K286" s="849">
        <v>3085900.8000000003</v>
      </c>
      <c r="L286" s="849">
        <v>1</v>
      </c>
      <c r="M286" s="849">
        <v>64289.600000000006</v>
      </c>
      <c r="N286" s="849">
        <v>37</v>
      </c>
      <c r="O286" s="849">
        <v>2378715.1999999997</v>
      </c>
      <c r="P286" s="837">
        <v>0.77083333333333315</v>
      </c>
      <c r="Q286" s="850">
        <v>64289.599999999991</v>
      </c>
    </row>
    <row r="287" spans="1:17" ht="14.4" customHeight="1" x14ac:dyDescent="0.3">
      <c r="A287" s="831" t="s">
        <v>585</v>
      </c>
      <c r="B287" s="832" t="s">
        <v>4429</v>
      </c>
      <c r="C287" s="832" t="s">
        <v>4391</v>
      </c>
      <c r="D287" s="832" t="s">
        <v>4764</v>
      </c>
      <c r="E287" s="832" t="s">
        <v>4765</v>
      </c>
      <c r="F287" s="849">
        <v>1</v>
      </c>
      <c r="G287" s="849">
        <v>118450</v>
      </c>
      <c r="H287" s="849"/>
      <c r="I287" s="849">
        <v>118450</v>
      </c>
      <c r="J287" s="849"/>
      <c r="K287" s="849"/>
      <c r="L287" s="849"/>
      <c r="M287" s="849"/>
      <c r="N287" s="849"/>
      <c r="O287" s="849"/>
      <c r="P287" s="837"/>
      <c r="Q287" s="850"/>
    </row>
    <row r="288" spans="1:17" ht="14.4" customHeight="1" x14ac:dyDescent="0.3">
      <c r="A288" s="831" t="s">
        <v>585</v>
      </c>
      <c r="B288" s="832" t="s">
        <v>4429</v>
      </c>
      <c r="C288" s="832" t="s">
        <v>4391</v>
      </c>
      <c r="D288" s="832" t="s">
        <v>4766</v>
      </c>
      <c r="E288" s="832" t="s">
        <v>4767</v>
      </c>
      <c r="F288" s="849">
        <v>8</v>
      </c>
      <c r="G288" s="849">
        <v>570400</v>
      </c>
      <c r="H288" s="849">
        <v>0.80808080808080807</v>
      </c>
      <c r="I288" s="849">
        <v>71300</v>
      </c>
      <c r="J288" s="849">
        <v>10</v>
      </c>
      <c r="K288" s="849">
        <v>705870</v>
      </c>
      <c r="L288" s="849">
        <v>1</v>
      </c>
      <c r="M288" s="849">
        <v>70587</v>
      </c>
      <c r="N288" s="849">
        <v>3</v>
      </c>
      <c r="O288" s="849">
        <v>200233.86</v>
      </c>
      <c r="P288" s="837">
        <v>0.28366959921798629</v>
      </c>
      <c r="Q288" s="850">
        <v>66744.62</v>
      </c>
    </row>
    <row r="289" spans="1:17" ht="14.4" customHeight="1" x14ac:dyDescent="0.3">
      <c r="A289" s="831" t="s">
        <v>585</v>
      </c>
      <c r="B289" s="832" t="s">
        <v>4429</v>
      </c>
      <c r="C289" s="832" t="s">
        <v>4391</v>
      </c>
      <c r="D289" s="832" t="s">
        <v>4768</v>
      </c>
      <c r="E289" s="832" t="s">
        <v>4769</v>
      </c>
      <c r="F289" s="849">
        <v>2</v>
      </c>
      <c r="G289" s="849">
        <v>160948.29999999999</v>
      </c>
      <c r="H289" s="849">
        <v>0.5</v>
      </c>
      <c r="I289" s="849">
        <v>80474.149999999994</v>
      </c>
      <c r="J289" s="849">
        <v>4</v>
      </c>
      <c r="K289" s="849">
        <v>321896.59999999998</v>
      </c>
      <c r="L289" s="849">
        <v>1</v>
      </c>
      <c r="M289" s="849">
        <v>80474.149999999994</v>
      </c>
      <c r="N289" s="849">
        <v>6</v>
      </c>
      <c r="O289" s="849">
        <v>482844.89999999997</v>
      </c>
      <c r="P289" s="837">
        <v>1.5</v>
      </c>
      <c r="Q289" s="850">
        <v>80474.149999999994</v>
      </c>
    </row>
    <row r="290" spans="1:17" ht="14.4" customHeight="1" x14ac:dyDescent="0.3">
      <c r="A290" s="831" t="s">
        <v>585</v>
      </c>
      <c r="B290" s="832" t="s">
        <v>4429</v>
      </c>
      <c r="C290" s="832" t="s">
        <v>4391</v>
      </c>
      <c r="D290" s="832" t="s">
        <v>4770</v>
      </c>
      <c r="E290" s="832" t="s">
        <v>4771</v>
      </c>
      <c r="F290" s="849">
        <v>1</v>
      </c>
      <c r="G290" s="849">
        <v>12500</v>
      </c>
      <c r="H290" s="849"/>
      <c r="I290" s="849">
        <v>12500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" customHeight="1" x14ac:dyDescent="0.3">
      <c r="A291" s="831" t="s">
        <v>585</v>
      </c>
      <c r="B291" s="832" t="s">
        <v>4429</v>
      </c>
      <c r="C291" s="832" t="s">
        <v>4391</v>
      </c>
      <c r="D291" s="832" t="s">
        <v>4772</v>
      </c>
      <c r="E291" s="832" t="s">
        <v>4773</v>
      </c>
      <c r="F291" s="849">
        <v>3</v>
      </c>
      <c r="G291" s="849">
        <v>172521</v>
      </c>
      <c r="H291" s="849">
        <v>1.5</v>
      </c>
      <c r="I291" s="849">
        <v>57507</v>
      </c>
      <c r="J291" s="849">
        <v>2</v>
      </c>
      <c r="K291" s="849">
        <v>115014</v>
      </c>
      <c r="L291" s="849">
        <v>1</v>
      </c>
      <c r="M291" s="849">
        <v>57507</v>
      </c>
      <c r="N291" s="849">
        <v>2</v>
      </c>
      <c r="O291" s="849">
        <v>115014</v>
      </c>
      <c r="P291" s="837">
        <v>1</v>
      </c>
      <c r="Q291" s="850">
        <v>57507</v>
      </c>
    </row>
    <row r="292" spans="1:17" ht="14.4" customHeight="1" x14ac:dyDescent="0.3">
      <c r="A292" s="831" t="s">
        <v>585</v>
      </c>
      <c r="B292" s="832" t="s">
        <v>4429</v>
      </c>
      <c r="C292" s="832" t="s">
        <v>4391</v>
      </c>
      <c r="D292" s="832" t="s">
        <v>4774</v>
      </c>
      <c r="E292" s="832" t="s">
        <v>4775</v>
      </c>
      <c r="F292" s="849">
        <v>8</v>
      </c>
      <c r="G292" s="849">
        <v>345216.88</v>
      </c>
      <c r="H292" s="849">
        <v>1</v>
      </c>
      <c r="I292" s="849">
        <v>43152.11</v>
      </c>
      <c r="J292" s="849">
        <v>8</v>
      </c>
      <c r="K292" s="849">
        <v>345216.88</v>
      </c>
      <c r="L292" s="849">
        <v>1</v>
      </c>
      <c r="M292" s="849">
        <v>43152.11</v>
      </c>
      <c r="N292" s="849">
        <v>5</v>
      </c>
      <c r="O292" s="849">
        <v>215760.55</v>
      </c>
      <c r="P292" s="837">
        <v>0.625</v>
      </c>
      <c r="Q292" s="850">
        <v>43152.11</v>
      </c>
    </row>
    <row r="293" spans="1:17" ht="14.4" customHeight="1" x14ac:dyDescent="0.3">
      <c r="A293" s="831" t="s">
        <v>585</v>
      </c>
      <c r="B293" s="832" t="s">
        <v>4429</v>
      </c>
      <c r="C293" s="832" t="s">
        <v>4391</v>
      </c>
      <c r="D293" s="832" t="s">
        <v>4776</v>
      </c>
      <c r="E293" s="832" t="s">
        <v>4777</v>
      </c>
      <c r="F293" s="849">
        <v>4</v>
      </c>
      <c r="G293" s="849">
        <v>54761.440000000002</v>
      </c>
      <c r="H293" s="849">
        <v>2</v>
      </c>
      <c r="I293" s="849">
        <v>13690.36</v>
      </c>
      <c r="J293" s="849">
        <v>2</v>
      </c>
      <c r="K293" s="849">
        <v>27380.720000000001</v>
      </c>
      <c r="L293" s="849">
        <v>1</v>
      </c>
      <c r="M293" s="849">
        <v>13690.36</v>
      </c>
      <c r="N293" s="849">
        <v>3</v>
      </c>
      <c r="O293" s="849">
        <v>41071.08</v>
      </c>
      <c r="P293" s="837">
        <v>1.5</v>
      </c>
      <c r="Q293" s="850">
        <v>13690.36</v>
      </c>
    </row>
    <row r="294" spans="1:17" ht="14.4" customHeight="1" x14ac:dyDescent="0.3">
      <c r="A294" s="831" t="s">
        <v>585</v>
      </c>
      <c r="B294" s="832" t="s">
        <v>4429</v>
      </c>
      <c r="C294" s="832" t="s">
        <v>4391</v>
      </c>
      <c r="D294" s="832" t="s">
        <v>4778</v>
      </c>
      <c r="E294" s="832" t="s">
        <v>4779</v>
      </c>
      <c r="F294" s="849">
        <v>1</v>
      </c>
      <c r="G294" s="849">
        <v>2487.27</v>
      </c>
      <c r="H294" s="849"/>
      <c r="I294" s="849">
        <v>2487.27</v>
      </c>
      <c r="J294" s="849"/>
      <c r="K294" s="849"/>
      <c r="L294" s="849"/>
      <c r="M294" s="849"/>
      <c r="N294" s="849">
        <v>2</v>
      </c>
      <c r="O294" s="849">
        <v>4974.54</v>
      </c>
      <c r="P294" s="837"/>
      <c r="Q294" s="850">
        <v>2487.27</v>
      </c>
    </row>
    <row r="295" spans="1:17" ht="14.4" customHeight="1" x14ac:dyDescent="0.3">
      <c r="A295" s="831" t="s">
        <v>585</v>
      </c>
      <c r="B295" s="832" t="s">
        <v>4429</v>
      </c>
      <c r="C295" s="832" t="s">
        <v>4391</v>
      </c>
      <c r="D295" s="832" t="s">
        <v>4780</v>
      </c>
      <c r="E295" s="832" t="s">
        <v>4781</v>
      </c>
      <c r="F295" s="849"/>
      <c r="G295" s="849"/>
      <c r="H295" s="849"/>
      <c r="I295" s="849"/>
      <c r="J295" s="849">
        <v>2</v>
      </c>
      <c r="K295" s="849">
        <v>17367.38</v>
      </c>
      <c r="L295" s="849">
        <v>1</v>
      </c>
      <c r="M295" s="849">
        <v>8683.69</v>
      </c>
      <c r="N295" s="849">
        <v>1</v>
      </c>
      <c r="O295" s="849">
        <v>8683.69</v>
      </c>
      <c r="P295" s="837">
        <v>0.5</v>
      </c>
      <c r="Q295" s="850">
        <v>8683.69</v>
      </c>
    </row>
    <row r="296" spans="1:17" ht="14.4" customHeight="1" x14ac:dyDescent="0.3">
      <c r="A296" s="831" t="s">
        <v>585</v>
      </c>
      <c r="B296" s="832" t="s">
        <v>4429</v>
      </c>
      <c r="C296" s="832" t="s">
        <v>4391</v>
      </c>
      <c r="D296" s="832" t="s">
        <v>4782</v>
      </c>
      <c r="E296" s="832" t="s">
        <v>4783</v>
      </c>
      <c r="F296" s="849"/>
      <c r="G296" s="849"/>
      <c r="H296" s="849"/>
      <c r="I296" s="849"/>
      <c r="J296" s="849">
        <v>1</v>
      </c>
      <c r="K296" s="849">
        <v>1053.71</v>
      </c>
      <c r="L296" s="849">
        <v>1</v>
      </c>
      <c r="M296" s="849">
        <v>1053.71</v>
      </c>
      <c r="N296" s="849">
        <v>1</v>
      </c>
      <c r="O296" s="849">
        <v>1053.71</v>
      </c>
      <c r="P296" s="837">
        <v>1</v>
      </c>
      <c r="Q296" s="850">
        <v>1053.71</v>
      </c>
    </row>
    <row r="297" spans="1:17" ht="14.4" customHeight="1" x14ac:dyDescent="0.3">
      <c r="A297" s="831" t="s">
        <v>585</v>
      </c>
      <c r="B297" s="832" t="s">
        <v>4429</v>
      </c>
      <c r="C297" s="832" t="s">
        <v>4391</v>
      </c>
      <c r="D297" s="832" t="s">
        <v>4784</v>
      </c>
      <c r="E297" s="832" t="s">
        <v>4785</v>
      </c>
      <c r="F297" s="849">
        <v>2</v>
      </c>
      <c r="G297" s="849">
        <v>2425.1</v>
      </c>
      <c r="H297" s="849"/>
      <c r="I297" s="849">
        <v>1212.55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585</v>
      </c>
      <c r="B298" s="832" t="s">
        <v>4429</v>
      </c>
      <c r="C298" s="832" t="s">
        <v>4391</v>
      </c>
      <c r="D298" s="832" t="s">
        <v>4786</v>
      </c>
      <c r="E298" s="832" t="s">
        <v>4787</v>
      </c>
      <c r="F298" s="849">
        <v>5</v>
      </c>
      <c r="G298" s="849">
        <v>7150.9000000000005</v>
      </c>
      <c r="H298" s="849"/>
      <c r="I298" s="849">
        <v>1430.18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" customHeight="1" x14ac:dyDescent="0.3">
      <c r="A299" s="831" t="s">
        <v>585</v>
      </c>
      <c r="B299" s="832" t="s">
        <v>4429</v>
      </c>
      <c r="C299" s="832" t="s">
        <v>4391</v>
      </c>
      <c r="D299" s="832" t="s">
        <v>4788</v>
      </c>
      <c r="E299" s="832" t="s">
        <v>4789</v>
      </c>
      <c r="F299" s="849">
        <v>13</v>
      </c>
      <c r="G299" s="849">
        <v>17676.23</v>
      </c>
      <c r="H299" s="849">
        <v>13</v>
      </c>
      <c r="I299" s="849">
        <v>1359.71</v>
      </c>
      <c r="J299" s="849">
        <v>1</v>
      </c>
      <c r="K299" s="849">
        <v>1359.71</v>
      </c>
      <c r="L299" s="849">
        <v>1</v>
      </c>
      <c r="M299" s="849">
        <v>1359.71</v>
      </c>
      <c r="N299" s="849"/>
      <c r="O299" s="849"/>
      <c r="P299" s="837"/>
      <c r="Q299" s="850"/>
    </row>
    <row r="300" spans="1:17" ht="14.4" customHeight="1" x14ac:dyDescent="0.3">
      <c r="A300" s="831" t="s">
        <v>585</v>
      </c>
      <c r="B300" s="832" t="s">
        <v>4429</v>
      </c>
      <c r="C300" s="832" t="s">
        <v>4391</v>
      </c>
      <c r="D300" s="832" t="s">
        <v>4790</v>
      </c>
      <c r="E300" s="832" t="s">
        <v>4791</v>
      </c>
      <c r="F300" s="849"/>
      <c r="G300" s="849"/>
      <c r="H300" s="849"/>
      <c r="I300" s="849"/>
      <c r="J300" s="849">
        <v>1</v>
      </c>
      <c r="K300" s="849">
        <v>1331</v>
      </c>
      <c r="L300" s="849">
        <v>1</v>
      </c>
      <c r="M300" s="849">
        <v>1331</v>
      </c>
      <c r="N300" s="849"/>
      <c r="O300" s="849"/>
      <c r="P300" s="837"/>
      <c r="Q300" s="850"/>
    </row>
    <row r="301" spans="1:17" ht="14.4" customHeight="1" x14ac:dyDescent="0.3">
      <c r="A301" s="831" t="s">
        <v>585</v>
      </c>
      <c r="B301" s="832" t="s">
        <v>4429</v>
      </c>
      <c r="C301" s="832" t="s">
        <v>4391</v>
      </c>
      <c r="D301" s="832" t="s">
        <v>4432</v>
      </c>
      <c r="E301" s="832" t="s">
        <v>4433</v>
      </c>
      <c r="F301" s="849"/>
      <c r="G301" s="849"/>
      <c r="H301" s="849"/>
      <c r="I301" s="849"/>
      <c r="J301" s="849">
        <v>2</v>
      </c>
      <c r="K301" s="849">
        <v>14180.56</v>
      </c>
      <c r="L301" s="849">
        <v>1</v>
      </c>
      <c r="M301" s="849">
        <v>7090.28</v>
      </c>
      <c r="N301" s="849">
        <v>4</v>
      </c>
      <c r="O301" s="849">
        <v>28361.119999999999</v>
      </c>
      <c r="P301" s="837">
        <v>2</v>
      </c>
      <c r="Q301" s="850">
        <v>7090.28</v>
      </c>
    </row>
    <row r="302" spans="1:17" ht="14.4" customHeight="1" x14ac:dyDescent="0.3">
      <c r="A302" s="831" t="s">
        <v>585</v>
      </c>
      <c r="B302" s="832" t="s">
        <v>4429</v>
      </c>
      <c r="C302" s="832" t="s">
        <v>4391</v>
      </c>
      <c r="D302" s="832" t="s">
        <v>4792</v>
      </c>
      <c r="E302" s="832" t="s">
        <v>4793</v>
      </c>
      <c r="F302" s="849">
        <v>4</v>
      </c>
      <c r="G302" s="849">
        <v>4303</v>
      </c>
      <c r="H302" s="849"/>
      <c r="I302" s="849">
        <v>1075.75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585</v>
      </c>
      <c r="B303" s="832" t="s">
        <v>4429</v>
      </c>
      <c r="C303" s="832" t="s">
        <v>4391</v>
      </c>
      <c r="D303" s="832" t="s">
        <v>4794</v>
      </c>
      <c r="E303" s="832" t="s">
        <v>4795</v>
      </c>
      <c r="F303" s="849">
        <v>2</v>
      </c>
      <c r="G303" s="849">
        <v>3233.46</v>
      </c>
      <c r="H303" s="849"/>
      <c r="I303" s="849">
        <v>1616.73</v>
      </c>
      <c r="J303" s="849"/>
      <c r="K303" s="849"/>
      <c r="L303" s="849"/>
      <c r="M303" s="849"/>
      <c r="N303" s="849"/>
      <c r="O303" s="849"/>
      <c r="P303" s="837"/>
      <c r="Q303" s="850"/>
    </row>
    <row r="304" spans="1:17" ht="14.4" customHeight="1" x14ac:dyDescent="0.3">
      <c r="A304" s="831" t="s">
        <v>585</v>
      </c>
      <c r="B304" s="832" t="s">
        <v>4429</v>
      </c>
      <c r="C304" s="832" t="s">
        <v>4391</v>
      </c>
      <c r="D304" s="832" t="s">
        <v>4796</v>
      </c>
      <c r="E304" s="832" t="s">
        <v>4797</v>
      </c>
      <c r="F304" s="849">
        <v>5</v>
      </c>
      <c r="G304" s="849">
        <v>89125</v>
      </c>
      <c r="H304" s="849">
        <v>0.7142857142857143</v>
      </c>
      <c r="I304" s="849">
        <v>17825</v>
      </c>
      <c r="J304" s="849">
        <v>7</v>
      </c>
      <c r="K304" s="849">
        <v>124775</v>
      </c>
      <c r="L304" s="849">
        <v>1</v>
      </c>
      <c r="M304" s="849">
        <v>17825</v>
      </c>
      <c r="N304" s="849"/>
      <c r="O304" s="849"/>
      <c r="P304" s="837"/>
      <c r="Q304" s="850"/>
    </row>
    <row r="305" spans="1:17" ht="14.4" customHeight="1" x14ac:dyDescent="0.3">
      <c r="A305" s="831" t="s">
        <v>585</v>
      </c>
      <c r="B305" s="832" t="s">
        <v>4429</v>
      </c>
      <c r="C305" s="832" t="s">
        <v>4391</v>
      </c>
      <c r="D305" s="832" t="s">
        <v>4798</v>
      </c>
      <c r="E305" s="832" t="s">
        <v>4799</v>
      </c>
      <c r="F305" s="849">
        <v>8</v>
      </c>
      <c r="G305" s="849">
        <v>40910.959999999999</v>
      </c>
      <c r="H305" s="849">
        <v>1.142857142857143</v>
      </c>
      <c r="I305" s="849">
        <v>5113.87</v>
      </c>
      <c r="J305" s="849">
        <v>7</v>
      </c>
      <c r="K305" s="849">
        <v>35797.089999999997</v>
      </c>
      <c r="L305" s="849">
        <v>1</v>
      </c>
      <c r="M305" s="849">
        <v>5113.87</v>
      </c>
      <c r="N305" s="849">
        <v>11</v>
      </c>
      <c r="O305" s="849">
        <v>56252.570000000007</v>
      </c>
      <c r="P305" s="837">
        <v>1.5714285714285718</v>
      </c>
      <c r="Q305" s="850">
        <v>5113.8700000000008</v>
      </c>
    </row>
    <row r="306" spans="1:17" ht="14.4" customHeight="1" x14ac:dyDescent="0.3">
      <c r="A306" s="831" t="s">
        <v>585</v>
      </c>
      <c r="B306" s="832" t="s">
        <v>4429</v>
      </c>
      <c r="C306" s="832" t="s">
        <v>4391</v>
      </c>
      <c r="D306" s="832" t="s">
        <v>4800</v>
      </c>
      <c r="E306" s="832" t="s">
        <v>4801</v>
      </c>
      <c r="F306" s="849"/>
      <c r="G306" s="849"/>
      <c r="H306" s="849"/>
      <c r="I306" s="849"/>
      <c r="J306" s="849">
        <v>4</v>
      </c>
      <c r="K306" s="849">
        <v>178080</v>
      </c>
      <c r="L306" s="849">
        <v>1</v>
      </c>
      <c r="M306" s="849">
        <v>44520</v>
      </c>
      <c r="N306" s="849">
        <v>5</v>
      </c>
      <c r="O306" s="849">
        <v>222600</v>
      </c>
      <c r="P306" s="837">
        <v>1.25</v>
      </c>
      <c r="Q306" s="850">
        <v>44520</v>
      </c>
    </row>
    <row r="307" spans="1:17" ht="14.4" customHeight="1" x14ac:dyDescent="0.3">
      <c r="A307" s="831" t="s">
        <v>585</v>
      </c>
      <c r="B307" s="832" t="s">
        <v>4429</v>
      </c>
      <c r="C307" s="832" t="s">
        <v>4391</v>
      </c>
      <c r="D307" s="832" t="s">
        <v>4802</v>
      </c>
      <c r="E307" s="832" t="s">
        <v>4803</v>
      </c>
      <c r="F307" s="849">
        <v>11</v>
      </c>
      <c r="G307" s="849">
        <v>381136.25</v>
      </c>
      <c r="H307" s="849"/>
      <c r="I307" s="849">
        <v>34648.75</v>
      </c>
      <c r="J307" s="849"/>
      <c r="K307" s="849"/>
      <c r="L307" s="849"/>
      <c r="M307" s="849"/>
      <c r="N307" s="849"/>
      <c r="O307" s="849"/>
      <c r="P307" s="837"/>
      <c r="Q307" s="850"/>
    </row>
    <row r="308" spans="1:17" ht="14.4" customHeight="1" x14ac:dyDescent="0.3">
      <c r="A308" s="831" t="s">
        <v>585</v>
      </c>
      <c r="B308" s="832" t="s">
        <v>4429</v>
      </c>
      <c r="C308" s="832" t="s">
        <v>4391</v>
      </c>
      <c r="D308" s="832" t="s">
        <v>4804</v>
      </c>
      <c r="E308" s="832" t="s">
        <v>4805</v>
      </c>
      <c r="F308" s="849">
        <v>6</v>
      </c>
      <c r="G308" s="849">
        <v>276708</v>
      </c>
      <c r="H308" s="849">
        <v>3</v>
      </c>
      <c r="I308" s="849">
        <v>46118</v>
      </c>
      <c r="J308" s="849">
        <v>2</v>
      </c>
      <c r="K308" s="849">
        <v>92236</v>
      </c>
      <c r="L308" s="849">
        <v>1</v>
      </c>
      <c r="M308" s="849">
        <v>46118</v>
      </c>
      <c r="N308" s="849"/>
      <c r="O308" s="849"/>
      <c r="P308" s="837"/>
      <c r="Q308" s="850"/>
    </row>
    <row r="309" spans="1:17" ht="14.4" customHeight="1" x14ac:dyDescent="0.3">
      <c r="A309" s="831" t="s">
        <v>585</v>
      </c>
      <c r="B309" s="832" t="s">
        <v>4429</v>
      </c>
      <c r="C309" s="832" t="s">
        <v>4391</v>
      </c>
      <c r="D309" s="832" t="s">
        <v>4806</v>
      </c>
      <c r="E309" s="832" t="s">
        <v>4807</v>
      </c>
      <c r="F309" s="849"/>
      <c r="G309" s="849"/>
      <c r="H309" s="849"/>
      <c r="I309" s="849"/>
      <c r="J309" s="849"/>
      <c r="K309" s="849"/>
      <c r="L309" s="849"/>
      <c r="M309" s="849"/>
      <c r="N309" s="849">
        <v>1</v>
      </c>
      <c r="O309" s="849">
        <v>89610.3</v>
      </c>
      <c r="P309" s="837"/>
      <c r="Q309" s="850">
        <v>89610.3</v>
      </c>
    </row>
    <row r="310" spans="1:17" ht="14.4" customHeight="1" x14ac:dyDescent="0.3">
      <c r="A310" s="831" t="s">
        <v>585</v>
      </c>
      <c r="B310" s="832" t="s">
        <v>4429</v>
      </c>
      <c r="C310" s="832" t="s">
        <v>4391</v>
      </c>
      <c r="D310" s="832" t="s">
        <v>4808</v>
      </c>
      <c r="E310" s="832" t="s">
        <v>4809</v>
      </c>
      <c r="F310" s="849">
        <v>1</v>
      </c>
      <c r="G310" s="849">
        <v>96715</v>
      </c>
      <c r="H310" s="849"/>
      <c r="I310" s="849">
        <v>96715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" customHeight="1" x14ac:dyDescent="0.3">
      <c r="A311" s="831" t="s">
        <v>585</v>
      </c>
      <c r="B311" s="832" t="s">
        <v>4429</v>
      </c>
      <c r="C311" s="832" t="s">
        <v>4391</v>
      </c>
      <c r="D311" s="832" t="s">
        <v>4810</v>
      </c>
      <c r="E311" s="832" t="s">
        <v>4811</v>
      </c>
      <c r="F311" s="849">
        <v>1</v>
      </c>
      <c r="G311" s="849">
        <v>72473.59</v>
      </c>
      <c r="H311" s="849"/>
      <c r="I311" s="849">
        <v>72473.59</v>
      </c>
      <c r="J311" s="849"/>
      <c r="K311" s="849"/>
      <c r="L311" s="849"/>
      <c r="M311" s="849"/>
      <c r="N311" s="849"/>
      <c r="O311" s="849"/>
      <c r="P311" s="837"/>
      <c r="Q311" s="850"/>
    </row>
    <row r="312" spans="1:17" ht="14.4" customHeight="1" x14ac:dyDescent="0.3">
      <c r="A312" s="831" t="s">
        <v>585</v>
      </c>
      <c r="B312" s="832" t="s">
        <v>4429</v>
      </c>
      <c r="C312" s="832" t="s">
        <v>4391</v>
      </c>
      <c r="D312" s="832" t="s">
        <v>4812</v>
      </c>
      <c r="E312" s="832" t="s">
        <v>4813</v>
      </c>
      <c r="F312" s="849"/>
      <c r="G312" s="849"/>
      <c r="H312" s="849"/>
      <c r="I312" s="849"/>
      <c r="J312" s="849"/>
      <c r="K312" s="849"/>
      <c r="L312" s="849"/>
      <c r="M312" s="849"/>
      <c r="N312" s="849">
        <v>1</v>
      </c>
      <c r="O312" s="849">
        <v>445500</v>
      </c>
      <c r="P312" s="837"/>
      <c r="Q312" s="850">
        <v>445500</v>
      </c>
    </row>
    <row r="313" spans="1:17" ht="14.4" customHeight="1" x14ac:dyDescent="0.3">
      <c r="A313" s="831" t="s">
        <v>585</v>
      </c>
      <c r="B313" s="832" t="s">
        <v>4429</v>
      </c>
      <c r="C313" s="832" t="s">
        <v>4391</v>
      </c>
      <c r="D313" s="832" t="s">
        <v>4814</v>
      </c>
      <c r="E313" s="832" t="s">
        <v>4815</v>
      </c>
      <c r="F313" s="849">
        <v>1</v>
      </c>
      <c r="G313" s="849">
        <v>276000</v>
      </c>
      <c r="H313" s="849"/>
      <c r="I313" s="849">
        <v>276000</v>
      </c>
      <c r="J313" s="849"/>
      <c r="K313" s="849"/>
      <c r="L313" s="849"/>
      <c r="M313" s="849"/>
      <c r="N313" s="849"/>
      <c r="O313" s="849"/>
      <c r="P313" s="837"/>
      <c r="Q313" s="850"/>
    </row>
    <row r="314" spans="1:17" ht="14.4" customHeight="1" x14ac:dyDescent="0.3">
      <c r="A314" s="831" t="s">
        <v>585</v>
      </c>
      <c r="B314" s="832" t="s">
        <v>4429</v>
      </c>
      <c r="C314" s="832" t="s">
        <v>4391</v>
      </c>
      <c r="D314" s="832" t="s">
        <v>4816</v>
      </c>
      <c r="E314" s="832" t="s">
        <v>4817</v>
      </c>
      <c r="F314" s="849">
        <v>15</v>
      </c>
      <c r="G314" s="849">
        <v>397410</v>
      </c>
      <c r="H314" s="849">
        <v>0.18518518518518517</v>
      </c>
      <c r="I314" s="849">
        <v>26494</v>
      </c>
      <c r="J314" s="849">
        <v>81</v>
      </c>
      <c r="K314" s="849">
        <v>2146014</v>
      </c>
      <c r="L314" s="849">
        <v>1</v>
      </c>
      <c r="M314" s="849">
        <v>26494</v>
      </c>
      <c r="N314" s="849">
        <v>84</v>
      </c>
      <c r="O314" s="849">
        <v>2007801.6</v>
      </c>
      <c r="P314" s="837">
        <v>0.93559576032588798</v>
      </c>
      <c r="Q314" s="850">
        <v>23902.400000000001</v>
      </c>
    </row>
    <row r="315" spans="1:17" ht="14.4" customHeight="1" x14ac:dyDescent="0.3">
      <c r="A315" s="831" t="s">
        <v>585</v>
      </c>
      <c r="B315" s="832" t="s">
        <v>4429</v>
      </c>
      <c r="C315" s="832" t="s">
        <v>4391</v>
      </c>
      <c r="D315" s="832" t="s">
        <v>4818</v>
      </c>
      <c r="E315" s="832" t="s">
        <v>4819</v>
      </c>
      <c r="F315" s="849"/>
      <c r="G315" s="849"/>
      <c r="H315" s="849"/>
      <c r="I315" s="849"/>
      <c r="J315" s="849">
        <v>1</v>
      </c>
      <c r="K315" s="849">
        <v>2793</v>
      </c>
      <c r="L315" s="849">
        <v>1</v>
      </c>
      <c r="M315" s="849">
        <v>2793</v>
      </c>
      <c r="N315" s="849"/>
      <c r="O315" s="849"/>
      <c r="P315" s="837"/>
      <c r="Q315" s="850"/>
    </row>
    <row r="316" spans="1:17" ht="14.4" customHeight="1" x14ac:dyDescent="0.3">
      <c r="A316" s="831" t="s">
        <v>585</v>
      </c>
      <c r="B316" s="832" t="s">
        <v>4429</v>
      </c>
      <c r="C316" s="832" t="s">
        <v>4391</v>
      </c>
      <c r="D316" s="832" t="s">
        <v>4820</v>
      </c>
      <c r="E316" s="832" t="s">
        <v>4821</v>
      </c>
      <c r="F316" s="849"/>
      <c r="G316" s="849"/>
      <c r="H316" s="849"/>
      <c r="I316" s="849"/>
      <c r="J316" s="849">
        <v>3</v>
      </c>
      <c r="K316" s="849">
        <v>26601.39</v>
      </c>
      <c r="L316" s="849">
        <v>1</v>
      </c>
      <c r="M316" s="849">
        <v>8867.1299999999992</v>
      </c>
      <c r="N316" s="849"/>
      <c r="O316" s="849"/>
      <c r="P316" s="837"/>
      <c r="Q316" s="850"/>
    </row>
    <row r="317" spans="1:17" ht="14.4" customHeight="1" x14ac:dyDescent="0.3">
      <c r="A317" s="831" t="s">
        <v>585</v>
      </c>
      <c r="B317" s="832" t="s">
        <v>4429</v>
      </c>
      <c r="C317" s="832" t="s">
        <v>4391</v>
      </c>
      <c r="D317" s="832" t="s">
        <v>4822</v>
      </c>
      <c r="E317" s="832" t="s">
        <v>4823</v>
      </c>
      <c r="F317" s="849"/>
      <c r="G317" s="849"/>
      <c r="H317" s="849"/>
      <c r="I317" s="849"/>
      <c r="J317" s="849"/>
      <c r="K317" s="849"/>
      <c r="L317" s="849"/>
      <c r="M317" s="849"/>
      <c r="N317" s="849">
        <v>1</v>
      </c>
      <c r="O317" s="849">
        <v>56543.42</v>
      </c>
      <c r="P317" s="837"/>
      <c r="Q317" s="850">
        <v>56543.42</v>
      </c>
    </row>
    <row r="318" spans="1:17" ht="14.4" customHeight="1" x14ac:dyDescent="0.3">
      <c r="A318" s="831" t="s">
        <v>585</v>
      </c>
      <c r="B318" s="832" t="s">
        <v>4429</v>
      </c>
      <c r="C318" s="832" t="s">
        <v>4391</v>
      </c>
      <c r="D318" s="832" t="s">
        <v>4824</v>
      </c>
      <c r="E318" s="832" t="s">
        <v>4647</v>
      </c>
      <c r="F318" s="849"/>
      <c r="G318" s="849"/>
      <c r="H318" s="849"/>
      <c r="I318" s="849"/>
      <c r="J318" s="849"/>
      <c r="K318" s="849"/>
      <c r="L318" s="849"/>
      <c r="M318" s="849"/>
      <c r="N318" s="849">
        <v>1</v>
      </c>
      <c r="O318" s="849">
        <v>64237.96</v>
      </c>
      <c r="P318" s="837"/>
      <c r="Q318" s="850">
        <v>64237.96</v>
      </c>
    </row>
    <row r="319" spans="1:17" ht="14.4" customHeight="1" x14ac:dyDescent="0.3">
      <c r="A319" s="831" t="s">
        <v>585</v>
      </c>
      <c r="B319" s="832" t="s">
        <v>4429</v>
      </c>
      <c r="C319" s="832" t="s">
        <v>4391</v>
      </c>
      <c r="D319" s="832" t="s">
        <v>4825</v>
      </c>
      <c r="E319" s="832" t="s">
        <v>4826</v>
      </c>
      <c r="F319" s="849"/>
      <c r="G319" s="849"/>
      <c r="H319" s="849"/>
      <c r="I319" s="849"/>
      <c r="J319" s="849">
        <v>2</v>
      </c>
      <c r="K319" s="849">
        <v>106511.54</v>
      </c>
      <c r="L319" s="849">
        <v>1</v>
      </c>
      <c r="M319" s="849">
        <v>53255.77</v>
      </c>
      <c r="N319" s="849">
        <v>4</v>
      </c>
      <c r="O319" s="849">
        <v>213023.08</v>
      </c>
      <c r="P319" s="837">
        <v>2</v>
      </c>
      <c r="Q319" s="850">
        <v>53255.77</v>
      </c>
    </row>
    <row r="320" spans="1:17" ht="14.4" customHeight="1" x14ac:dyDescent="0.3">
      <c r="A320" s="831" t="s">
        <v>585</v>
      </c>
      <c r="B320" s="832" t="s">
        <v>4429</v>
      </c>
      <c r="C320" s="832" t="s">
        <v>4391</v>
      </c>
      <c r="D320" s="832" t="s">
        <v>4827</v>
      </c>
      <c r="E320" s="832" t="s">
        <v>4828</v>
      </c>
      <c r="F320" s="849"/>
      <c r="G320" s="849"/>
      <c r="H320" s="849"/>
      <c r="I320" s="849"/>
      <c r="J320" s="849"/>
      <c r="K320" s="849"/>
      <c r="L320" s="849"/>
      <c r="M320" s="849"/>
      <c r="N320" s="849">
        <v>1</v>
      </c>
      <c r="O320" s="849">
        <v>18014</v>
      </c>
      <c r="P320" s="837"/>
      <c r="Q320" s="850">
        <v>18014</v>
      </c>
    </row>
    <row r="321" spans="1:17" ht="14.4" customHeight="1" x14ac:dyDescent="0.3">
      <c r="A321" s="831" t="s">
        <v>585</v>
      </c>
      <c r="B321" s="832" t="s">
        <v>4429</v>
      </c>
      <c r="C321" s="832" t="s">
        <v>4391</v>
      </c>
      <c r="D321" s="832" t="s">
        <v>4829</v>
      </c>
      <c r="E321" s="832" t="s">
        <v>4830</v>
      </c>
      <c r="F321" s="849">
        <v>2</v>
      </c>
      <c r="G321" s="849">
        <v>2076</v>
      </c>
      <c r="H321" s="849"/>
      <c r="I321" s="849">
        <v>1038</v>
      </c>
      <c r="J321" s="849"/>
      <c r="K321" s="849"/>
      <c r="L321" s="849"/>
      <c r="M321" s="849"/>
      <c r="N321" s="849"/>
      <c r="O321" s="849"/>
      <c r="P321" s="837"/>
      <c r="Q321" s="850"/>
    </row>
    <row r="322" spans="1:17" ht="14.4" customHeight="1" x14ac:dyDescent="0.3">
      <c r="A322" s="831" t="s">
        <v>585</v>
      </c>
      <c r="B322" s="832" t="s">
        <v>4429</v>
      </c>
      <c r="C322" s="832" t="s">
        <v>4309</v>
      </c>
      <c r="D322" s="832" t="s">
        <v>4831</v>
      </c>
      <c r="E322" s="832" t="s">
        <v>4832</v>
      </c>
      <c r="F322" s="849">
        <v>72</v>
      </c>
      <c r="G322" s="849">
        <v>14034</v>
      </c>
      <c r="H322" s="849">
        <v>1.3259637188208617</v>
      </c>
      <c r="I322" s="849">
        <v>194.91666666666666</v>
      </c>
      <c r="J322" s="849">
        <v>54</v>
      </c>
      <c r="K322" s="849">
        <v>10584</v>
      </c>
      <c r="L322" s="849">
        <v>1</v>
      </c>
      <c r="M322" s="849">
        <v>196</v>
      </c>
      <c r="N322" s="849">
        <v>59</v>
      </c>
      <c r="O322" s="849">
        <v>11564</v>
      </c>
      <c r="P322" s="837">
        <v>1.0925925925925926</v>
      </c>
      <c r="Q322" s="850">
        <v>196</v>
      </c>
    </row>
    <row r="323" spans="1:17" ht="14.4" customHeight="1" x14ac:dyDescent="0.3">
      <c r="A323" s="831" t="s">
        <v>585</v>
      </c>
      <c r="B323" s="832" t="s">
        <v>4429</v>
      </c>
      <c r="C323" s="832" t="s">
        <v>4309</v>
      </c>
      <c r="D323" s="832" t="s">
        <v>4469</v>
      </c>
      <c r="E323" s="832" t="s">
        <v>4470</v>
      </c>
      <c r="F323" s="849"/>
      <c r="G323" s="849"/>
      <c r="H323" s="849"/>
      <c r="I323" s="849"/>
      <c r="J323" s="849">
        <v>3</v>
      </c>
      <c r="K323" s="849">
        <v>15444</v>
      </c>
      <c r="L323" s="849">
        <v>1</v>
      </c>
      <c r="M323" s="849">
        <v>5148</v>
      </c>
      <c r="N323" s="849">
        <v>3</v>
      </c>
      <c r="O323" s="849">
        <v>15444</v>
      </c>
      <c r="P323" s="837">
        <v>1</v>
      </c>
      <c r="Q323" s="850">
        <v>5148</v>
      </c>
    </row>
    <row r="324" spans="1:17" ht="14.4" customHeight="1" x14ac:dyDescent="0.3">
      <c r="A324" s="831" t="s">
        <v>585</v>
      </c>
      <c r="B324" s="832" t="s">
        <v>4429</v>
      </c>
      <c r="C324" s="832" t="s">
        <v>4309</v>
      </c>
      <c r="D324" s="832" t="s">
        <v>4833</v>
      </c>
      <c r="E324" s="832" t="s">
        <v>4834</v>
      </c>
      <c r="F324" s="849">
        <v>10</v>
      </c>
      <c r="G324" s="849">
        <v>9620</v>
      </c>
      <c r="H324" s="849">
        <v>5</v>
      </c>
      <c r="I324" s="849">
        <v>962</v>
      </c>
      <c r="J324" s="849">
        <v>2</v>
      </c>
      <c r="K324" s="849">
        <v>1924</v>
      </c>
      <c r="L324" s="849">
        <v>1</v>
      </c>
      <c r="M324" s="849">
        <v>962</v>
      </c>
      <c r="N324" s="849">
        <v>1</v>
      </c>
      <c r="O324" s="849">
        <v>964</v>
      </c>
      <c r="P324" s="837">
        <v>0.50103950103950101</v>
      </c>
      <c r="Q324" s="850">
        <v>964</v>
      </c>
    </row>
    <row r="325" spans="1:17" ht="14.4" customHeight="1" x14ac:dyDescent="0.3">
      <c r="A325" s="831" t="s">
        <v>585</v>
      </c>
      <c r="B325" s="832" t="s">
        <v>4429</v>
      </c>
      <c r="C325" s="832" t="s">
        <v>4309</v>
      </c>
      <c r="D325" s="832" t="s">
        <v>4373</v>
      </c>
      <c r="E325" s="832" t="s">
        <v>4374</v>
      </c>
      <c r="F325" s="849">
        <v>8</v>
      </c>
      <c r="G325" s="849">
        <v>3416</v>
      </c>
      <c r="H325" s="849">
        <v>1.5962616822429907</v>
      </c>
      <c r="I325" s="849">
        <v>427</v>
      </c>
      <c r="J325" s="849">
        <v>5</v>
      </c>
      <c r="K325" s="849">
        <v>2140</v>
      </c>
      <c r="L325" s="849">
        <v>1</v>
      </c>
      <c r="M325" s="849">
        <v>428</v>
      </c>
      <c r="N325" s="849">
        <v>2</v>
      </c>
      <c r="O325" s="849">
        <v>856</v>
      </c>
      <c r="P325" s="837">
        <v>0.4</v>
      </c>
      <c r="Q325" s="850">
        <v>428</v>
      </c>
    </row>
    <row r="326" spans="1:17" ht="14.4" customHeight="1" x14ac:dyDescent="0.3">
      <c r="A326" s="831" t="s">
        <v>585</v>
      </c>
      <c r="B326" s="832" t="s">
        <v>4429</v>
      </c>
      <c r="C326" s="832" t="s">
        <v>4309</v>
      </c>
      <c r="D326" s="832" t="s">
        <v>4373</v>
      </c>
      <c r="E326" s="832" t="s">
        <v>4375</v>
      </c>
      <c r="F326" s="849">
        <v>1</v>
      </c>
      <c r="G326" s="849">
        <v>427</v>
      </c>
      <c r="H326" s="849"/>
      <c r="I326" s="849">
        <v>427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585</v>
      </c>
      <c r="B327" s="832" t="s">
        <v>4429</v>
      </c>
      <c r="C327" s="832" t="s">
        <v>4309</v>
      </c>
      <c r="D327" s="832" t="s">
        <v>4835</v>
      </c>
      <c r="E327" s="832" t="s">
        <v>4836</v>
      </c>
      <c r="F327" s="849"/>
      <c r="G327" s="849"/>
      <c r="H327" s="849"/>
      <c r="I327" s="849"/>
      <c r="J327" s="849"/>
      <c r="K327" s="849"/>
      <c r="L327" s="849"/>
      <c r="M327" s="849"/>
      <c r="N327" s="849">
        <v>1</v>
      </c>
      <c r="O327" s="849">
        <v>839</v>
      </c>
      <c r="P327" s="837"/>
      <c r="Q327" s="850">
        <v>839</v>
      </c>
    </row>
    <row r="328" spans="1:17" ht="14.4" customHeight="1" x14ac:dyDescent="0.3">
      <c r="A328" s="831" t="s">
        <v>585</v>
      </c>
      <c r="B328" s="832" t="s">
        <v>4429</v>
      </c>
      <c r="C328" s="832" t="s">
        <v>4309</v>
      </c>
      <c r="D328" s="832" t="s">
        <v>4835</v>
      </c>
      <c r="E328" s="832" t="s">
        <v>4837</v>
      </c>
      <c r="F328" s="849">
        <v>8</v>
      </c>
      <c r="G328" s="849">
        <v>6671</v>
      </c>
      <c r="H328" s="849">
        <v>2.6567104739147749</v>
      </c>
      <c r="I328" s="849">
        <v>833.875</v>
      </c>
      <c r="J328" s="849">
        <v>3</v>
      </c>
      <c r="K328" s="849">
        <v>2511</v>
      </c>
      <c r="L328" s="849">
        <v>1</v>
      </c>
      <c r="M328" s="849">
        <v>837</v>
      </c>
      <c r="N328" s="849">
        <v>1</v>
      </c>
      <c r="O328" s="849">
        <v>839</v>
      </c>
      <c r="P328" s="837">
        <v>0.33412982875348468</v>
      </c>
      <c r="Q328" s="850">
        <v>839</v>
      </c>
    </row>
    <row r="329" spans="1:17" ht="14.4" customHeight="1" x14ac:dyDescent="0.3">
      <c r="A329" s="831" t="s">
        <v>585</v>
      </c>
      <c r="B329" s="832" t="s">
        <v>4429</v>
      </c>
      <c r="C329" s="832" t="s">
        <v>4309</v>
      </c>
      <c r="D329" s="832" t="s">
        <v>4838</v>
      </c>
      <c r="E329" s="832" t="s">
        <v>4839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8810</v>
      </c>
      <c r="P329" s="837"/>
      <c r="Q329" s="850">
        <v>8810</v>
      </c>
    </row>
    <row r="330" spans="1:17" ht="14.4" customHeight="1" x14ac:dyDescent="0.3">
      <c r="A330" s="831" t="s">
        <v>585</v>
      </c>
      <c r="B330" s="832" t="s">
        <v>4429</v>
      </c>
      <c r="C330" s="832" t="s">
        <v>4309</v>
      </c>
      <c r="D330" s="832" t="s">
        <v>4840</v>
      </c>
      <c r="E330" s="832" t="s">
        <v>4841</v>
      </c>
      <c r="F330" s="849">
        <v>0</v>
      </c>
      <c r="G330" s="849">
        <v>0</v>
      </c>
      <c r="H330" s="849"/>
      <c r="I330" s="849"/>
      <c r="J330" s="849">
        <v>0</v>
      </c>
      <c r="K330" s="849">
        <v>0</v>
      </c>
      <c r="L330" s="849"/>
      <c r="M330" s="849"/>
      <c r="N330" s="849">
        <v>0</v>
      </c>
      <c r="O330" s="849">
        <v>0</v>
      </c>
      <c r="P330" s="837"/>
      <c r="Q330" s="850"/>
    </row>
    <row r="331" spans="1:17" ht="14.4" customHeight="1" x14ac:dyDescent="0.3">
      <c r="A331" s="831" t="s">
        <v>585</v>
      </c>
      <c r="B331" s="832" t="s">
        <v>4429</v>
      </c>
      <c r="C331" s="832" t="s">
        <v>4309</v>
      </c>
      <c r="D331" s="832" t="s">
        <v>4842</v>
      </c>
      <c r="E331" s="832" t="s">
        <v>4843</v>
      </c>
      <c r="F331" s="849">
        <v>1248</v>
      </c>
      <c r="G331" s="849">
        <v>0</v>
      </c>
      <c r="H331" s="849"/>
      <c r="I331" s="849">
        <v>0</v>
      </c>
      <c r="J331" s="849">
        <v>1313</v>
      </c>
      <c r="K331" s="849">
        <v>0</v>
      </c>
      <c r="L331" s="849"/>
      <c r="M331" s="849">
        <v>0</v>
      </c>
      <c r="N331" s="849">
        <v>1022</v>
      </c>
      <c r="O331" s="849">
        <v>0</v>
      </c>
      <c r="P331" s="837"/>
      <c r="Q331" s="850">
        <v>0</v>
      </c>
    </row>
    <row r="332" spans="1:17" ht="14.4" customHeight="1" x14ac:dyDescent="0.3">
      <c r="A332" s="831" t="s">
        <v>585</v>
      </c>
      <c r="B332" s="832" t="s">
        <v>4429</v>
      </c>
      <c r="C332" s="832" t="s">
        <v>4309</v>
      </c>
      <c r="D332" s="832" t="s">
        <v>4471</v>
      </c>
      <c r="E332" s="832" t="s">
        <v>4473</v>
      </c>
      <c r="F332" s="849">
        <v>252</v>
      </c>
      <c r="G332" s="849">
        <v>0</v>
      </c>
      <c r="H332" s="849"/>
      <c r="I332" s="849">
        <v>0</v>
      </c>
      <c r="J332" s="849">
        <v>230</v>
      </c>
      <c r="K332" s="849">
        <v>0</v>
      </c>
      <c r="L332" s="849"/>
      <c r="M332" s="849">
        <v>0</v>
      </c>
      <c r="N332" s="849">
        <v>217</v>
      </c>
      <c r="O332" s="849">
        <v>0</v>
      </c>
      <c r="P332" s="837"/>
      <c r="Q332" s="850">
        <v>0</v>
      </c>
    </row>
    <row r="333" spans="1:17" ht="14.4" customHeight="1" x14ac:dyDescent="0.3">
      <c r="A333" s="831" t="s">
        <v>585</v>
      </c>
      <c r="B333" s="832" t="s">
        <v>4429</v>
      </c>
      <c r="C333" s="832" t="s">
        <v>4309</v>
      </c>
      <c r="D333" s="832" t="s">
        <v>4844</v>
      </c>
      <c r="E333" s="832" t="s">
        <v>4845</v>
      </c>
      <c r="F333" s="849"/>
      <c r="G333" s="849"/>
      <c r="H333" s="849"/>
      <c r="I333" s="849"/>
      <c r="J333" s="849">
        <v>2</v>
      </c>
      <c r="K333" s="849">
        <v>0</v>
      </c>
      <c r="L333" s="849"/>
      <c r="M333" s="849">
        <v>0</v>
      </c>
      <c r="N333" s="849">
        <v>3</v>
      </c>
      <c r="O333" s="849">
        <v>0</v>
      </c>
      <c r="P333" s="837"/>
      <c r="Q333" s="850">
        <v>0</v>
      </c>
    </row>
    <row r="334" spans="1:17" ht="14.4" customHeight="1" x14ac:dyDescent="0.3">
      <c r="A334" s="831" t="s">
        <v>585</v>
      </c>
      <c r="B334" s="832" t="s">
        <v>4429</v>
      </c>
      <c r="C334" s="832" t="s">
        <v>4309</v>
      </c>
      <c r="D334" s="832" t="s">
        <v>4434</v>
      </c>
      <c r="E334" s="832" t="s">
        <v>4435</v>
      </c>
      <c r="F334" s="849">
        <v>2</v>
      </c>
      <c r="G334" s="849">
        <v>0</v>
      </c>
      <c r="H334" s="849"/>
      <c r="I334" s="849">
        <v>0</v>
      </c>
      <c r="J334" s="849">
        <v>2</v>
      </c>
      <c r="K334" s="849">
        <v>0</v>
      </c>
      <c r="L334" s="849"/>
      <c r="M334" s="849">
        <v>0</v>
      </c>
      <c r="N334" s="849">
        <v>3</v>
      </c>
      <c r="O334" s="849">
        <v>0</v>
      </c>
      <c r="P334" s="837"/>
      <c r="Q334" s="850">
        <v>0</v>
      </c>
    </row>
    <row r="335" spans="1:17" ht="14.4" customHeight="1" x14ac:dyDescent="0.3">
      <c r="A335" s="831" t="s">
        <v>585</v>
      </c>
      <c r="B335" s="832" t="s">
        <v>4429</v>
      </c>
      <c r="C335" s="832" t="s">
        <v>4309</v>
      </c>
      <c r="D335" s="832" t="s">
        <v>4846</v>
      </c>
      <c r="E335" s="832" t="s">
        <v>4847</v>
      </c>
      <c r="F335" s="849"/>
      <c r="G335" s="849"/>
      <c r="H335" s="849"/>
      <c r="I335" s="849"/>
      <c r="J335" s="849"/>
      <c r="K335" s="849"/>
      <c r="L335" s="849"/>
      <c r="M335" s="849"/>
      <c r="N335" s="849">
        <v>1</v>
      </c>
      <c r="O335" s="849">
        <v>0</v>
      </c>
      <c r="P335" s="837"/>
      <c r="Q335" s="850">
        <v>0</v>
      </c>
    </row>
    <row r="336" spans="1:17" ht="14.4" customHeight="1" x14ac:dyDescent="0.3">
      <c r="A336" s="831" t="s">
        <v>585</v>
      </c>
      <c r="B336" s="832" t="s">
        <v>4429</v>
      </c>
      <c r="C336" s="832" t="s">
        <v>4309</v>
      </c>
      <c r="D336" s="832" t="s">
        <v>4846</v>
      </c>
      <c r="E336" s="832" t="s">
        <v>4848</v>
      </c>
      <c r="F336" s="849">
        <v>16</v>
      </c>
      <c r="G336" s="849">
        <v>0</v>
      </c>
      <c r="H336" s="849"/>
      <c r="I336" s="849">
        <v>0</v>
      </c>
      <c r="J336" s="849">
        <v>13</v>
      </c>
      <c r="K336" s="849">
        <v>0</v>
      </c>
      <c r="L336" s="849"/>
      <c r="M336" s="849">
        <v>0</v>
      </c>
      <c r="N336" s="849">
        <v>16</v>
      </c>
      <c r="O336" s="849">
        <v>0</v>
      </c>
      <c r="P336" s="837"/>
      <c r="Q336" s="850">
        <v>0</v>
      </c>
    </row>
    <row r="337" spans="1:17" ht="14.4" customHeight="1" x14ac:dyDescent="0.3">
      <c r="A337" s="831" t="s">
        <v>585</v>
      </c>
      <c r="B337" s="832" t="s">
        <v>4429</v>
      </c>
      <c r="C337" s="832" t="s">
        <v>4309</v>
      </c>
      <c r="D337" s="832" t="s">
        <v>4849</v>
      </c>
      <c r="E337" s="832" t="s">
        <v>4850</v>
      </c>
      <c r="F337" s="849">
        <v>3</v>
      </c>
      <c r="G337" s="849">
        <v>0</v>
      </c>
      <c r="H337" s="849"/>
      <c r="I337" s="849">
        <v>0</v>
      </c>
      <c r="J337" s="849">
        <v>2</v>
      </c>
      <c r="K337" s="849">
        <v>0</v>
      </c>
      <c r="L337" s="849"/>
      <c r="M337" s="849">
        <v>0</v>
      </c>
      <c r="N337" s="849">
        <v>2</v>
      </c>
      <c r="O337" s="849">
        <v>0</v>
      </c>
      <c r="P337" s="837"/>
      <c r="Q337" s="850">
        <v>0</v>
      </c>
    </row>
    <row r="338" spans="1:17" ht="14.4" customHeight="1" x14ac:dyDescent="0.3">
      <c r="A338" s="831" t="s">
        <v>585</v>
      </c>
      <c r="B338" s="832" t="s">
        <v>4429</v>
      </c>
      <c r="C338" s="832" t="s">
        <v>4309</v>
      </c>
      <c r="D338" s="832" t="s">
        <v>4851</v>
      </c>
      <c r="E338" s="832" t="s">
        <v>4852</v>
      </c>
      <c r="F338" s="849">
        <v>134</v>
      </c>
      <c r="G338" s="849">
        <v>0</v>
      </c>
      <c r="H338" s="849"/>
      <c r="I338" s="849">
        <v>0</v>
      </c>
      <c r="J338" s="849">
        <v>120</v>
      </c>
      <c r="K338" s="849">
        <v>0</v>
      </c>
      <c r="L338" s="849"/>
      <c r="M338" s="849">
        <v>0</v>
      </c>
      <c r="N338" s="849">
        <v>118</v>
      </c>
      <c r="O338" s="849">
        <v>0</v>
      </c>
      <c r="P338" s="837"/>
      <c r="Q338" s="850">
        <v>0</v>
      </c>
    </row>
    <row r="339" spans="1:17" ht="14.4" customHeight="1" x14ac:dyDescent="0.3">
      <c r="A339" s="831" t="s">
        <v>585</v>
      </c>
      <c r="B339" s="832" t="s">
        <v>4429</v>
      </c>
      <c r="C339" s="832" t="s">
        <v>4309</v>
      </c>
      <c r="D339" s="832" t="s">
        <v>4853</v>
      </c>
      <c r="E339" s="832" t="s">
        <v>4854</v>
      </c>
      <c r="F339" s="849">
        <v>3</v>
      </c>
      <c r="G339" s="849">
        <v>0</v>
      </c>
      <c r="H339" s="849"/>
      <c r="I339" s="849">
        <v>0</v>
      </c>
      <c r="J339" s="849">
        <v>3</v>
      </c>
      <c r="K339" s="849">
        <v>0</v>
      </c>
      <c r="L339" s="849"/>
      <c r="M339" s="849">
        <v>0</v>
      </c>
      <c r="N339" s="849"/>
      <c r="O339" s="849"/>
      <c r="P339" s="837"/>
      <c r="Q339" s="850"/>
    </row>
    <row r="340" spans="1:17" ht="14.4" customHeight="1" x14ac:dyDescent="0.3">
      <c r="A340" s="831" t="s">
        <v>585</v>
      </c>
      <c r="B340" s="832" t="s">
        <v>4429</v>
      </c>
      <c r="C340" s="832" t="s">
        <v>4309</v>
      </c>
      <c r="D340" s="832" t="s">
        <v>4855</v>
      </c>
      <c r="E340" s="832" t="s">
        <v>4856</v>
      </c>
      <c r="F340" s="849">
        <v>10</v>
      </c>
      <c r="G340" s="849">
        <v>0</v>
      </c>
      <c r="H340" s="849"/>
      <c r="I340" s="849">
        <v>0</v>
      </c>
      <c r="J340" s="849">
        <v>10</v>
      </c>
      <c r="K340" s="849">
        <v>0</v>
      </c>
      <c r="L340" s="849"/>
      <c r="M340" s="849">
        <v>0</v>
      </c>
      <c r="N340" s="849">
        <v>11</v>
      </c>
      <c r="O340" s="849">
        <v>0</v>
      </c>
      <c r="P340" s="837"/>
      <c r="Q340" s="850">
        <v>0</v>
      </c>
    </row>
    <row r="341" spans="1:17" ht="14.4" customHeight="1" x14ac:dyDescent="0.3">
      <c r="A341" s="831" t="s">
        <v>585</v>
      </c>
      <c r="B341" s="832" t="s">
        <v>4429</v>
      </c>
      <c r="C341" s="832" t="s">
        <v>4309</v>
      </c>
      <c r="D341" s="832" t="s">
        <v>4857</v>
      </c>
      <c r="E341" s="832" t="s">
        <v>4858</v>
      </c>
      <c r="F341" s="849">
        <v>2</v>
      </c>
      <c r="G341" s="849">
        <v>0</v>
      </c>
      <c r="H341" s="849"/>
      <c r="I341" s="849">
        <v>0</v>
      </c>
      <c r="J341" s="849">
        <v>4</v>
      </c>
      <c r="K341" s="849">
        <v>0</v>
      </c>
      <c r="L341" s="849"/>
      <c r="M341" s="849">
        <v>0</v>
      </c>
      <c r="N341" s="849">
        <v>6</v>
      </c>
      <c r="O341" s="849">
        <v>0</v>
      </c>
      <c r="P341" s="837"/>
      <c r="Q341" s="850">
        <v>0</v>
      </c>
    </row>
    <row r="342" spans="1:17" ht="14.4" customHeight="1" x14ac:dyDescent="0.3">
      <c r="A342" s="831" t="s">
        <v>585</v>
      </c>
      <c r="B342" s="832" t="s">
        <v>4429</v>
      </c>
      <c r="C342" s="832" t="s">
        <v>4309</v>
      </c>
      <c r="D342" s="832" t="s">
        <v>4857</v>
      </c>
      <c r="E342" s="832" t="s">
        <v>4859</v>
      </c>
      <c r="F342" s="849">
        <v>1</v>
      </c>
      <c r="G342" s="849">
        <v>0</v>
      </c>
      <c r="H342" s="849"/>
      <c r="I342" s="849">
        <v>0</v>
      </c>
      <c r="J342" s="849"/>
      <c r="K342" s="849"/>
      <c r="L342" s="849"/>
      <c r="M342" s="849"/>
      <c r="N342" s="849">
        <v>1</v>
      </c>
      <c r="O342" s="849">
        <v>0</v>
      </c>
      <c r="P342" s="837"/>
      <c r="Q342" s="850">
        <v>0</v>
      </c>
    </row>
    <row r="343" spans="1:17" ht="14.4" customHeight="1" x14ac:dyDescent="0.3">
      <c r="A343" s="831" t="s">
        <v>585</v>
      </c>
      <c r="B343" s="832" t="s">
        <v>4429</v>
      </c>
      <c r="C343" s="832" t="s">
        <v>4309</v>
      </c>
      <c r="D343" s="832" t="s">
        <v>4860</v>
      </c>
      <c r="E343" s="832" t="s">
        <v>4861</v>
      </c>
      <c r="F343" s="849">
        <v>9</v>
      </c>
      <c r="G343" s="849">
        <v>0</v>
      </c>
      <c r="H343" s="849"/>
      <c r="I343" s="849">
        <v>0</v>
      </c>
      <c r="J343" s="849">
        <v>11</v>
      </c>
      <c r="K343" s="849">
        <v>0</v>
      </c>
      <c r="L343" s="849"/>
      <c r="M343" s="849">
        <v>0</v>
      </c>
      <c r="N343" s="849">
        <v>5</v>
      </c>
      <c r="O343" s="849">
        <v>0</v>
      </c>
      <c r="P343" s="837"/>
      <c r="Q343" s="850">
        <v>0</v>
      </c>
    </row>
    <row r="344" spans="1:17" ht="14.4" customHeight="1" x14ac:dyDescent="0.3">
      <c r="A344" s="831" t="s">
        <v>585</v>
      </c>
      <c r="B344" s="832" t="s">
        <v>4429</v>
      </c>
      <c r="C344" s="832" t="s">
        <v>4309</v>
      </c>
      <c r="D344" s="832" t="s">
        <v>4862</v>
      </c>
      <c r="E344" s="832" t="s">
        <v>4863</v>
      </c>
      <c r="F344" s="849">
        <v>177</v>
      </c>
      <c r="G344" s="849">
        <v>0</v>
      </c>
      <c r="H344" s="849"/>
      <c r="I344" s="849">
        <v>0</v>
      </c>
      <c r="J344" s="849">
        <v>161</v>
      </c>
      <c r="K344" s="849">
        <v>0</v>
      </c>
      <c r="L344" s="849"/>
      <c r="M344" s="849">
        <v>0</v>
      </c>
      <c r="N344" s="849">
        <v>153</v>
      </c>
      <c r="O344" s="849">
        <v>0</v>
      </c>
      <c r="P344" s="837"/>
      <c r="Q344" s="850">
        <v>0</v>
      </c>
    </row>
    <row r="345" spans="1:17" ht="14.4" customHeight="1" x14ac:dyDescent="0.3">
      <c r="A345" s="831" t="s">
        <v>585</v>
      </c>
      <c r="B345" s="832" t="s">
        <v>4429</v>
      </c>
      <c r="C345" s="832" t="s">
        <v>4309</v>
      </c>
      <c r="D345" s="832" t="s">
        <v>4864</v>
      </c>
      <c r="E345" s="832" t="s">
        <v>4865</v>
      </c>
      <c r="F345" s="849">
        <v>56</v>
      </c>
      <c r="G345" s="849">
        <v>0</v>
      </c>
      <c r="H345" s="849"/>
      <c r="I345" s="849">
        <v>0</v>
      </c>
      <c r="J345" s="849">
        <v>60</v>
      </c>
      <c r="K345" s="849">
        <v>0</v>
      </c>
      <c r="L345" s="849"/>
      <c r="M345" s="849">
        <v>0</v>
      </c>
      <c r="N345" s="849">
        <v>30</v>
      </c>
      <c r="O345" s="849">
        <v>0</v>
      </c>
      <c r="P345" s="837"/>
      <c r="Q345" s="850">
        <v>0</v>
      </c>
    </row>
    <row r="346" spans="1:17" ht="14.4" customHeight="1" x14ac:dyDescent="0.3">
      <c r="A346" s="831" t="s">
        <v>585</v>
      </c>
      <c r="B346" s="832" t="s">
        <v>4429</v>
      </c>
      <c r="C346" s="832" t="s">
        <v>4309</v>
      </c>
      <c r="D346" s="832" t="s">
        <v>4866</v>
      </c>
      <c r="E346" s="832" t="s">
        <v>4867</v>
      </c>
      <c r="F346" s="849">
        <v>2</v>
      </c>
      <c r="G346" s="849">
        <v>0</v>
      </c>
      <c r="H346" s="849"/>
      <c r="I346" s="849">
        <v>0</v>
      </c>
      <c r="J346" s="849">
        <v>1</v>
      </c>
      <c r="K346" s="849">
        <v>0</v>
      </c>
      <c r="L346" s="849"/>
      <c r="M346" s="849">
        <v>0</v>
      </c>
      <c r="N346" s="849"/>
      <c r="O346" s="849"/>
      <c r="P346" s="837"/>
      <c r="Q346" s="850"/>
    </row>
    <row r="347" spans="1:17" ht="14.4" customHeight="1" x14ac:dyDescent="0.3">
      <c r="A347" s="831" t="s">
        <v>585</v>
      </c>
      <c r="B347" s="832" t="s">
        <v>4429</v>
      </c>
      <c r="C347" s="832" t="s">
        <v>4309</v>
      </c>
      <c r="D347" s="832" t="s">
        <v>4868</v>
      </c>
      <c r="E347" s="832" t="s">
        <v>4869</v>
      </c>
      <c r="F347" s="849">
        <v>12</v>
      </c>
      <c r="G347" s="849">
        <v>0</v>
      </c>
      <c r="H347" s="849"/>
      <c r="I347" s="849">
        <v>0</v>
      </c>
      <c r="J347" s="849">
        <v>8</v>
      </c>
      <c r="K347" s="849">
        <v>0</v>
      </c>
      <c r="L347" s="849"/>
      <c r="M347" s="849">
        <v>0</v>
      </c>
      <c r="N347" s="849">
        <v>13</v>
      </c>
      <c r="O347" s="849">
        <v>0</v>
      </c>
      <c r="P347" s="837"/>
      <c r="Q347" s="850">
        <v>0</v>
      </c>
    </row>
    <row r="348" spans="1:17" ht="14.4" customHeight="1" x14ac:dyDescent="0.3">
      <c r="A348" s="831" t="s">
        <v>585</v>
      </c>
      <c r="B348" s="832" t="s">
        <v>4429</v>
      </c>
      <c r="C348" s="832" t="s">
        <v>4309</v>
      </c>
      <c r="D348" s="832" t="s">
        <v>4870</v>
      </c>
      <c r="E348" s="832" t="s">
        <v>4871</v>
      </c>
      <c r="F348" s="849">
        <v>8</v>
      </c>
      <c r="G348" s="849">
        <v>0</v>
      </c>
      <c r="H348" s="849"/>
      <c r="I348" s="849">
        <v>0</v>
      </c>
      <c r="J348" s="849">
        <v>8</v>
      </c>
      <c r="K348" s="849">
        <v>0</v>
      </c>
      <c r="L348" s="849"/>
      <c r="M348" s="849">
        <v>0</v>
      </c>
      <c r="N348" s="849">
        <v>8</v>
      </c>
      <c r="O348" s="849">
        <v>0</v>
      </c>
      <c r="P348" s="837"/>
      <c r="Q348" s="850">
        <v>0</v>
      </c>
    </row>
    <row r="349" spans="1:17" ht="14.4" customHeight="1" x14ac:dyDescent="0.3">
      <c r="A349" s="831" t="s">
        <v>585</v>
      </c>
      <c r="B349" s="832" t="s">
        <v>4429</v>
      </c>
      <c r="C349" s="832" t="s">
        <v>4309</v>
      </c>
      <c r="D349" s="832" t="s">
        <v>4872</v>
      </c>
      <c r="E349" s="832" t="s">
        <v>4873</v>
      </c>
      <c r="F349" s="849">
        <v>2</v>
      </c>
      <c r="G349" s="849">
        <v>0</v>
      </c>
      <c r="H349" s="849"/>
      <c r="I349" s="849">
        <v>0</v>
      </c>
      <c r="J349" s="849">
        <v>1</v>
      </c>
      <c r="K349" s="849">
        <v>0</v>
      </c>
      <c r="L349" s="849"/>
      <c r="M349" s="849">
        <v>0</v>
      </c>
      <c r="N349" s="849">
        <v>2</v>
      </c>
      <c r="O349" s="849">
        <v>0</v>
      </c>
      <c r="P349" s="837"/>
      <c r="Q349" s="850">
        <v>0</v>
      </c>
    </row>
    <row r="350" spans="1:17" ht="14.4" customHeight="1" x14ac:dyDescent="0.3">
      <c r="A350" s="831" t="s">
        <v>585</v>
      </c>
      <c r="B350" s="832" t="s">
        <v>4429</v>
      </c>
      <c r="C350" s="832" t="s">
        <v>4309</v>
      </c>
      <c r="D350" s="832" t="s">
        <v>4874</v>
      </c>
      <c r="E350" s="832" t="s">
        <v>4875</v>
      </c>
      <c r="F350" s="849">
        <v>35</v>
      </c>
      <c r="G350" s="849">
        <v>0</v>
      </c>
      <c r="H350" s="849"/>
      <c r="I350" s="849">
        <v>0</v>
      </c>
      <c r="J350" s="849">
        <v>38</v>
      </c>
      <c r="K350" s="849">
        <v>0</v>
      </c>
      <c r="L350" s="849"/>
      <c r="M350" s="849">
        <v>0</v>
      </c>
      <c r="N350" s="849">
        <v>19</v>
      </c>
      <c r="O350" s="849">
        <v>0</v>
      </c>
      <c r="P350" s="837"/>
      <c r="Q350" s="850">
        <v>0</v>
      </c>
    </row>
    <row r="351" spans="1:17" ht="14.4" customHeight="1" x14ac:dyDescent="0.3">
      <c r="A351" s="831" t="s">
        <v>585</v>
      </c>
      <c r="B351" s="832" t="s">
        <v>4429</v>
      </c>
      <c r="C351" s="832" t="s">
        <v>4309</v>
      </c>
      <c r="D351" s="832" t="s">
        <v>4874</v>
      </c>
      <c r="E351" s="832" t="s">
        <v>4876</v>
      </c>
      <c r="F351" s="849">
        <v>1</v>
      </c>
      <c r="G351" s="849">
        <v>0</v>
      </c>
      <c r="H351" s="849"/>
      <c r="I351" s="849">
        <v>0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585</v>
      </c>
      <c r="B352" s="832" t="s">
        <v>4429</v>
      </c>
      <c r="C352" s="832" t="s">
        <v>4309</v>
      </c>
      <c r="D352" s="832" t="s">
        <v>4877</v>
      </c>
      <c r="E352" s="832" t="s">
        <v>4878</v>
      </c>
      <c r="F352" s="849"/>
      <c r="G352" s="849"/>
      <c r="H352" s="849"/>
      <c r="I352" s="849"/>
      <c r="J352" s="849">
        <v>1</v>
      </c>
      <c r="K352" s="849">
        <v>0</v>
      </c>
      <c r="L352" s="849"/>
      <c r="M352" s="849">
        <v>0</v>
      </c>
      <c r="N352" s="849">
        <v>1</v>
      </c>
      <c r="O352" s="849">
        <v>0</v>
      </c>
      <c r="P352" s="837"/>
      <c r="Q352" s="850">
        <v>0</v>
      </c>
    </row>
    <row r="353" spans="1:17" ht="14.4" customHeight="1" x14ac:dyDescent="0.3">
      <c r="A353" s="831" t="s">
        <v>585</v>
      </c>
      <c r="B353" s="832" t="s">
        <v>4429</v>
      </c>
      <c r="C353" s="832" t="s">
        <v>4309</v>
      </c>
      <c r="D353" s="832" t="s">
        <v>4879</v>
      </c>
      <c r="E353" s="832" t="s">
        <v>4880</v>
      </c>
      <c r="F353" s="849"/>
      <c r="G353" s="849"/>
      <c r="H353" s="849"/>
      <c r="I353" s="849"/>
      <c r="J353" s="849">
        <v>1</v>
      </c>
      <c r="K353" s="849">
        <v>0</v>
      </c>
      <c r="L353" s="849"/>
      <c r="M353" s="849">
        <v>0</v>
      </c>
      <c r="N353" s="849"/>
      <c r="O353" s="849"/>
      <c r="P353" s="837"/>
      <c r="Q353" s="850"/>
    </row>
    <row r="354" spans="1:17" ht="14.4" customHeight="1" x14ac:dyDescent="0.3">
      <c r="A354" s="831" t="s">
        <v>585</v>
      </c>
      <c r="B354" s="832" t="s">
        <v>4429</v>
      </c>
      <c r="C354" s="832" t="s">
        <v>4309</v>
      </c>
      <c r="D354" s="832" t="s">
        <v>4881</v>
      </c>
      <c r="E354" s="832" t="s">
        <v>4882</v>
      </c>
      <c r="F354" s="849"/>
      <c r="G354" s="849"/>
      <c r="H354" s="849"/>
      <c r="I354" s="849"/>
      <c r="J354" s="849">
        <v>2</v>
      </c>
      <c r="K354" s="849">
        <v>0</v>
      </c>
      <c r="L354" s="849"/>
      <c r="M354" s="849">
        <v>0</v>
      </c>
      <c r="N354" s="849">
        <v>2</v>
      </c>
      <c r="O354" s="849">
        <v>0</v>
      </c>
      <c r="P354" s="837"/>
      <c r="Q354" s="850">
        <v>0</v>
      </c>
    </row>
    <row r="355" spans="1:17" ht="14.4" customHeight="1" x14ac:dyDescent="0.3">
      <c r="A355" s="831" t="s">
        <v>585</v>
      </c>
      <c r="B355" s="832" t="s">
        <v>4429</v>
      </c>
      <c r="C355" s="832" t="s">
        <v>4309</v>
      </c>
      <c r="D355" s="832" t="s">
        <v>4883</v>
      </c>
      <c r="E355" s="832" t="s">
        <v>4884</v>
      </c>
      <c r="F355" s="849">
        <v>1</v>
      </c>
      <c r="G355" s="849">
        <v>0</v>
      </c>
      <c r="H355" s="849"/>
      <c r="I355" s="849">
        <v>0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585</v>
      </c>
      <c r="B356" s="832" t="s">
        <v>4429</v>
      </c>
      <c r="C356" s="832" t="s">
        <v>4309</v>
      </c>
      <c r="D356" s="832" t="s">
        <v>4885</v>
      </c>
      <c r="E356" s="832" t="s">
        <v>4886</v>
      </c>
      <c r="F356" s="849">
        <v>3</v>
      </c>
      <c r="G356" s="849">
        <v>0</v>
      </c>
      <c r="H356" s="849"/>
      <c r="I356" s="849">
        <v>0</v>
      </c>
      <c r="J356" s="849">
        <v>3</v>
      </c>
      <c r="K356" s="849">
        <v>0</v>
      </c>
      <c r="L356" s="849"/>
      <c r="M356" s="849">
        <v>0</v>
      </c>
      <c r="N356" s="849">
        <v>3</v>
      </c>
      <c r="O356" s="849">
        <v>0</v>
      </c>
      <c r="P356" s="837"/>
      <c r="Q356" s="850">
        <v>0</v>
      </c>
    </row>
    <row r="357" spans="1:17" ht="14.4" customHeight="1" x14ac:dyDescent="0.3">
      <c r="A357" s="831" t="s">
        <v>585</v>
      </c>
      <c r="B357" s="832" t="s">
        <v>4429</v>
      </c>
      <c r="C357" s="832" t="s">
        <v>4309</v>
      </c>
      <c r="D357" s="832" t="s">
        <v>4887</v>
      </c>
      <c r="E357" s="832" t="s">
        <v>4888</v>
      </c>
      <c r="F357" s="849">
        <v>2</v>
      </c>
      <c r="G357" s="849">
        <v>0</v>
      </c>
      <c r="H357" s="849"/>
      <c r="I357" s="849">
        <v>0</v>
      </c>
      <c r="J357" s="849">
        <v>2</v>
      </c>
      <c r="K357" s="849">
        <v>0</v>
      </c>
      <c r="L357" s="849"/>
      <c r="M357" s="849">
        <v>0</v>
      </c>
      <c r="N357" s="849">
        <v>1</v>
      </c>
      <c r="O357" s="849">
        <v>0</v>
      </c>
      <c r="P357" s="837"/>
      <c r="Q357" s="850">
        <v>0</v>
      </c>
    </row>
    <row r="358" spans="1:17" ht="14.4" customHeight="1" x14ac:dyDescent="0.3">
      <c r="A358" s="831" t="s">
        <v>585</v>
      </c>
      <c r="B358" s="832" t="s">
        <v>4429</v>
      </c>
      <c r="C358" s="832" t="s">
        <v>4309</v>
      </c>
      <c r="D358" s="832" t="s">
        <v>4889</v>
      </c>
      <c r="E358" s="832" t="s">
        <v>4890</v>
      </c>
      <c r="F358" s="849">
        <v>3</v>
      </c>
      <c r="G358" s="849">
        <v>0</v>
      </c>
      <c r="H358" s="849"/>
      <c r="I358" s="849">
        <v>0</v>
      </c>
      <c r="J358" s="849">
        <v>1</v>
      </c>
      <c r="K358" s="849">
        <v>0</v>
      </c>
      <c r="L358" s="849"/>
      <c r="M358" s="849">
        <v>0</v>
      </c>
      <c r="N358" s="849">
        <v>1</v>
      </c>
      <c r="O358" s="849">
        <v>0</v>
      </c>
      <c r="P358" s="837"/>
      <c r="Q358" s="850">
        <v>0</v>
      </c>
    </row>
    <row r="359" spans="1:17" ht="14.4" customHeight="1" x14ac:dyDescent="0.3">
      <c r="A359" s="831" t="s">
        <v>585</v>
      </c>
      <c r="B359" s="832" t="s">
        <v>4429</v>
      </c>
      <c r="C359" s="832" t="s">
        <v>4309</v>
      </c>
      <c r="D359" s="832" t="s">
        <v>4891</v>
      </c>
      <c r="E359" s="832" t="s">
        <v>4892</v>
      </c>
      <c r="F359" s="849">
        <v>2</v>
      </c>
      <c r="G359" s="849">
        <v>0</v>
      </c>
      <c r="H359" s="849"/>
      <c r="I359" s="849">
        <v>0</v>
      </c>
      <c r="J359" s="849"/>
      <c r="K359" s="849"/>
      <c r="L359" s="849"/>
      <c r="M359" s="849"/>
      <c r="N359" s="849">
        <v>2</v>
      </c>
      <c r="O359" s="849">
        <v>0</v>
      </c>
      <c r="P359" s="837"/>
      <c r="Q359" s="850">
        <v>0</v>
      </c>
    </row>
    <row r="360" spans="1:17" ht="14.4" customHeight="1" x14ac:dyDescent="0.3">
      <c r="A360" s="831" t="s">
        <v>585</v>
      </c>
      <c r="B360" s="832" t="s">
        <v>4429</v>
      </c>
      <c r="C360" s="832" t="s">
        <v>4309</v>
      </c>
      <c r="D360" s="832" t="s">
        <v>4893</v>
      </c>
      <c r="E360" s="832" t="s">
        <v>4894</v>
      </c>
      <c r="F360" s="849"/>
      <c r="G360" s="849"/>
      <c r="H360" s="849"/>
      <c r="I360" s="849"/>
      <c r="J360" s="849">
        <v>2</v>
      </c>
      <c r="K360" s="849">
        <v>0</v>
      </c>
      <c r="L360" s="849"/>
      <c r="M360" s="849">
        <v>0</v>
      </c>
      <c r="N360" s="849"/>
      <c r="O360" s="849"/>
      <c r="P360" s="837"/>
      <c r="Q360" s="850"/>
    </row>
    <row r="361" spans="1:17" ht="14.4" customHeight="1" x14ac:dyDescent="0.3">
      <c r="A361" s="831" t="s">
        <v>585</v>
      </c>
      <c r="B361" s="832" t="s">
        <v>4429</v>
      </c>
      <c r="C361" s="832" t="s">
        <v>4309</v>
      </c>
      <c r="D361" s="832" t="s">
        <v>4895</v>
      </c>
      <c r="E361" s="832" t="s">
        <v>4896</v>
      </c>
      <c r="F361" s="849">
        <v>1</v>
      </c>
      <c r="G361" s="849">
        <v>0</v>
      </c>
      <c r="H361" s="849"/>
      <c r="I361" s="849">
        <v>0</v>
      </c>
      <c r="J361" s="849">
        <v>2</v>
      </c>
      <c r="K361" s="849">
        <v>0</v>
      </c>
      <c r="L361" s="849"/>
      <c r="M361" s="849">
        <v>0</v>
      </c>
      <c r="N361" s="849">
        <v>1</v>
      </c>
      <c r="O361" s="849">
        <v>0</v>
      </c>
      <c r="P361" s="837"/>
      <c r="Q361" s="850">
        <v>0</v>
      </c>
    </row>
    <row r="362" spans="1:17" ht="14.4" customHeight="1" x14ac:dyDescent="0.3">
      <c r="A362" s="831" t="s">
        <v>585</v>
      </c>
      <c r="B362" s="832" t="s">
        <v>4429</v>
      </c>
      <c r="C362" s="832" t="s">
        <v>4309</v>
      </c>
      <c r="D362" s="832" t="s">
        <v>4897</v>
      </c>
      <c r="E362" s="832" t="s">
        <v>4898</v>
      </c>
      <c r="F362" s="849"/>
      <c r="G362" s="849"/>
      <c r="H362" s="849"/>
      <c r="I362" s="849"/>
      <c r="J362" s="849">
        <v>1</v>
      </c>
      <c r="K362" s="849">
        <v>0</v>
      </c>
      <c r="L362" s="849"/>
      <c r="M362" s="849">
        <v>0</v>
      </c>
      <c r="N362" s="849">
        <v>1</v>
      </c>
      <c r="O362" s="849">
        <v>0</v>
      </c>
      <c r="P362" s="837"/>
      <c r="Q362" s="850">
        <v>0</v>
      </c>
    </row>
    <row r="363" spans="1:17" ht="14.4" customHeight="1" x14ac:dyDescent="0.3">
      <c r="A363" s="831" t="s">
        <v>585</v>
      </c>
      <c r="B363" s="832" t="s">
        <v>4429</v>
      </c>
      <c r="C363" s="832" t="s">
        <v>4309</v>
      </c>
      <c r="D363" s="832" t="s">
        <v>4899</v>
      </c>
      <c r="E363" s="832" t="s">
        <v>4900</v>
      </c>
      <c r="F363" s="849">
        <v>4</v>
      </c>
      <c r="G363" s="849">
        <v>0</v>
      </c>
      <c r="H363" s="849"/>
      <c r="I363" s="849">
        <v>0</v>
      </c>
      <c r="J363" s="849">
        <v>20</v>
      </c>
      <c r="K363" s="849">
        <v>0</v>
      </c>
      <c r="L363" s="849"/>
      <c r="M363" s="849">
        <v>0</v>
      </c>
      <c r="N363" s="849">
        <v>1</v>
      </c>
      <c r="O363" s="849">
        <v>0</v>
      </c>
      <c r="P363" s="837"/>
      <c r="Q363" s="850">
        <v>0</v>
      </c>
    </row>
    <row r="364" spans="1:17" ht="14.4" customHeight="1" x14ac:dyDescent="0.3">
      <c r="A364" s="831" t="s">
        <v>585</v>
      </c>
      <c r="B364" s="832" t="s">
        <v>4429</v>
      </c>
      <c r="C364" s="832" t="s">
        <v>4309</v>
      </c>
      <c r="D364" s="832" t="s">
        <v>4899</v>
      </c>
      <c r="E364" s="832" t="s">
        <v>4901</v>
      </c>
      <c r="F364" s="849">
        <v>33</v>
      </c>
      <c r="G364" s="849">
        <v>0</v>
      </c>
      <c r="H364" s="849"/>
      <c r="I364" s="849">
        <v>0</v>
      </c>
      <c r="J364" s="849">
        <v>6</v>
      </c>
      <c r="K364" s="849">
        <v>0</v>
      </c>
      <c r="L364" s="849"/>
      <c r="M364" s="849">
        <v>0</v>
      </c>
      <c r="N364" s="849">
        <v>21</v>
      </c>
      <c r="O364" s="849">
        <v>0</v>
      </c>
      <c r="P364" s="837"/>
      <c r="Q364" s="850">
        <v>0</v>
      </c>
    </row>
    <row r="365" spans="1:17" ht="14.4" customHeight="1" x14ac:dyDescent="0.3">
      <c r="A365" s="831" t="s">
        <v>585</v>
      </c>
      <c r="B365" s="832" t="s">
        <v>4429</v>
      </c>
      <c r="C365" s="832" t="s">
        <v>4309</v>
      </c>
      <c r="D365" s="832" t="s">
        <v>4902</v>
      </c>
      <c r="E365" s="832" t="s">
        <v>4903</v>
      </c>
      <c r="F365" s="849"/>
      <c r="G365" s="849"/>
      <c r="H365" s="849"/>
      <c r="I365" s="849"/>
      <c r="J365" s="849"/>
      <c r="K365" s="849"/>
      <c r="L365" s="849"/>
      <c r="M365" s="849"/>
      <c r="N365" s="849">
        <v>3</v>
      </c>
      <c r="O365" s="849">
        <v>0</v>
      </c>
      <c r="P365" s="837"/>
      <c r="Q365" s="850">
        <v>0</v>
      </c>
    </row>
    <row r="366" spans="1:17" ht="14.4" customHeight="1" x14ac:dyDescent="0.3">
      <c r="A366" s="831" t="s">
        <v>585</v>
      </c>
      <c r="B366" s="832" t="s">
        <v>4429</v>
      </c>
      <c r="C366" s="832" t="s">
        <v>4309</v>
      </c>
      <c r="D366" s="832" t="s">
        <v>4902</v>
      </c>
      <c r="E366" s="832" t="s">
        <v>4904</v>
      </c>
      <c r="F366" s="849"/>
      <c r="G366" s="849"/>
      <c r="H366" s="849"/>
      <c r="I366" s="849"/>
      <c r="J366" s="849"/>
      <c r="K366" s="849"/>
      <c r="L366" s="849"/>
      <c r="M366" s="849"/>
      <c r="N366" s="849">
        <v>1</v>
      </c>
      <c r="O366" s="849">
        <v>0</v>
      </c>
      <c r="P366" s="837"/>
      <c r="Q366" s="850">
        <v>0</v>
      </c>
    </row>
    <row r="367" spans="1:17" ht="14.4" customHeight="1" x14ac:dyDescent="0.3">
      <c r="A367" s="831" t="s">
        <v>585</v>
      </c>
      <c r="B367" s="832" t="s">
        <v>4429</v>
      </c>
      <c r="C367" s="832" t="s">
        <v>4309</v>
      </c>
      <c r="D367" s="832" t="s">
        <v>4905</v>
      </c>
      <c r="E367" s="832" t="s">
        <v>4906</v>
      </c>
      <c r="F367" s="849">
        <v>1</v>
      </c>
      <c r="G367" s="849">
        <v>0</v>
      </c>
      <c r="H367" s="849"/>
      <c r="I367" s="849">
        <v>0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585</v>
      </c>
      <c r="B368" s="832" t="s">
        <v>4429</v>
      </c>
      <c r="C368" s="832" t="s">
        <v>4309</v>
      </c>
      <c r="D368" s="832" t="s">
        <v>4907</v>
      </c>
      <c r="E368" s="832" t="s">
        <v>4908</v>
      </c>
      <c r="F368" s="849">
        <v>1</v>
      </c>
      <c r="G368" s="849">
        <v>0</v>
      </c>
      <c r="H368" s="849"/>
      <c r="I368" s="849">
        <v>0</v>
      </c>
      <c r="J368" s="849"/>
      <c r="K368" s="849"/>
      <c r="L368" s="849"/>
      <c r="M368" s="849"/>
      <c r="N368" s="849">
        <v>1</v>
      </c>
      <c r="O368" s="849">
        <v>0</v>
      </c>
      <c r="P368" s="837"/>
      <c r="Q368" s="850">
        <v>0</v>
      </c>
    </row>
    <row r="369" spans="1:17" ht="14.4" customHeight="1" x14ac:dyDescent="0.3">
      <c r="A369" s="831" t="s">
        <v>585</v>
      </c>
      <c r="B369" s="832" t="s">
        <v>4429</v>
      </c>
      <c r="C369" s="832" t="s">
        <v>4309</v>
      </c>
      <c r="D369" s="832" t="s">
        <v>4909</v>
      </c>
      <c r="E369" s="832" t="s">
        <v>4910</v>
      </c>
      <c r="F369" s="849">
        <v>1</v>
      </c>
      <c r="G369" s="849">
        <v>0</v>
      </c>
      <c r="H369" s="849"/>
      <c r="I369" s="849">
        <v>0</v>
      </c>
      <c r="J369" s="849"/>
      <c r="K369" s="849"/>
      <c r="L369" s="849"/>
      <c r="M369" s="849"/>
      <c r="N369" s="849">
        <v>2</v>
      </c>
      <c r="O369" s="849">
        <v>0</v>
      </c>
      <c r="P369" s="837"/>
      <c r="Q369" s="850">
        <v>0</v>
      </c>
    </row>
    <row r="370" spans="1:17" ht="14.4" customHeight="1" x14ac:dyDescent="0.3">
      <c r="A370" s="831" t="s">
        <v>585</v>
      </c>
      <c r="B370" s="832" t="s">
        <v>4429</v>
      </c>
      <c r="C370" s="832" t="s">
        <v>4309</v>
      </c>
      <c r="D370" s="832" t="s">
        <v>4911</v>
      </c>
      <c r="E370" s="832" t="s">
        <v>4912</v>
      </c>
      <c r="F370" s="849"/>
      <c r="G370" s="849"/>
      <c r="H370" s="849"/>
      <c r="I370" s="849"/>
      <c r="J370" s="849"/>
      <c r="K370" s="849"/>
      <c r="L370" s="849"/>
      <c r="M370" s="849"/>
      <c r="N370" s="849">
        <v>1</v>
      </c>
      <c r="O370" s="849">
        <v>0</v>
      </c>
      <c r="P370" s="837"/>
      <c r="Q370" s="850">
        <v>0</v>
      </c>
    </row>
    <row r="371" spans="1:17" ht="14.4" customHeight="1" x14ac:dyDescent="0.3">
      <c r="A371" s="831" t="s">
        <v>585</v>
      </c>
      <c r="B371" s="832" t="s">
        <v>4429</v>
      </c>
      <c r="C371" s="832" t="s">
        <v>4309</v>
      </c>
      <c r="D371" s="832" t="s">
        <v>4450</v>
      </c>
      <c r="E371" s="832" t="s">
        <v>4451</v>
      </c>
      <c r="F371" s="849">
        <v>1</v>
      </c>
      <c r="G371" s="849">
        <v>719</v>
      </c>
      <c r="H371" s="849"/>
      <c r="I371" s="849">
        <v>719</v>
      </c>
      <c r="J371" s="849"/>
      <c r="K371" s="849"/>
      <c r="L371" s="849"/>
      <c r="M371" s="849"/>
      <c r="N371" s="849"/>
      <c r="O371" s="849"/>
      <c r="P371" s="837"/>
      <c r="Q371" s="850"/>
    </row>
    <row r="372" spans="1:17" ht="14.4" customHeight="1" x14ac:dyDescent="0.3">
      <c r="A372" s="831" t="s">
        <v>585</v>
      </c>
      <c r="B372" s="832" t="s">
        <v>4429</v>
      </c>
      <c r="C372" s="832" t="s">
        <v>4309</v>
      </c>
      <c r="D372" s="832" t="s">
        <v>4436</v>
      </c>
      <c r="E372" s="832" t="s">
        <v>4437</v>
      </c>
      <c r="F372" s="849">
        <v>265</v>
      </c>
      <c r="G372" s="849">
        <v>0</v>
      </c>
      <c r="H372" s="849"/>
      <c r="I372" s="849">
        <v>0</v>
      </c>
      <c r="J372" s="849">
        <v>257</v>
      </c>
      <c r="K372" s="849">
        <v>0</v>
      </c>
      <c r="L372" s="849"/>
      <c r="M372" s="849">
        <v>0</v>
      </c>
      <c r="N372" s="849">
        <v>225</v>
      </c>
      <c r="O372" s="849">
        <v>0</v>
      </c>
      <c r="P372" s="837"/>
      <c r="Q372" s="850">
        <v>0</v>
      </c>
    </row>
    <row r="373" spans="1:17" ht="14.4" customHeight="1" x14ac:dyDescent="0.3">
      <c r="A373" s="831" t="s">
        <v>585</v>
      </c>
      <c r="B373" s="832" t="s">
        <v>4429</v>
      </c>
      <c r="C373" s="832" t="s">
        <v>4309</v>
      </c>
      <c r="D373" s="832" t="s">
        <v>4341</v>
      </c>
      <c r="E373" s="832" t="s">
        <v>4342</v>
      </c>
      <c r="F373" s="849">
        <v>23</v>
      </c>
      <c r="G373" s="849">
        <v>1974</v>
      </c>
      <c r="H373" s="849">
        <v>3.2790697674418605</v>
      </c>
      <c r="I373" s="849">
        <v>85.826086956521735</v>
      </c>
      <c r="J373" s="849">
        <v>7</v>
      </c>
      <c r="K373" s="849">
        <v>602</v>
      </c>
      <c r="L373" s="849">
        <v>1</v>
      </c>
      <c r="M373" s="849">
        <v>86</v>
      </c>
      <c r="N373" s="849">
        <v>5</v>
      </c>
      <c r="O373" s="849">
        <v>430</v>
      </c>
      <c r="P373" s="837">
        <v>0.7142857142857143</v>
      </c>
      <c r="Q373" s="850">
        <v>86</v>
      </c>
    </row>
    <row r="374" spans="1:17" ht="14.4" customHeight="1" x14ac:dyDescent="0.3">
      <c r="A374" s="831" t="s">
        <v>585</v>
      </c>
      <c r="B374" s="832" t="s">
        <v>4429</v>
      </c>
      <c r="C374" s="832" t="s">
        <v>4309</v>
      </c>
      <c r="D374" s="832" t="s">
        <v>4913</v>
      </c>
      <c r="E374" s="832" t="s">
        <v>4914</v>
      </c>
      <c r="F374" s="849">
        <v>146</v>
      </c>
      <c r="G374" s="849">
        <v>77607</v>
      </c>
      <c r="H374" s="849">
        <v>1.2156484962406016</v>
      </c>
      <c r="I374" s="849">
        <v>531.55479452054794</v>
      </c>
      <c r="J374" s="849">
        <v>120</v>
      </c>
      <c r="K374" s="849">
        <v>63840</v>
      </c>
      <c r="L374" s="849">
        <v>1</v>
      </c>
      <c r="M374" s="849">
        <v>532</v>
      </c>
      <c r="N374" s="849">
        <v>122</v>
      </c>
      <c r="O374" s="849">
        <v>65144</v>
      </c>
      <c r="P374" s="837">
        <v>1.0204260651629073</v>
      </c>
      <c r="Q374" s="850">
        <v>533.96721311475414</v>
      </c>
    </row>
    <row r="375" spans="1:17" ht="14.4" customHeight="1" x14ac:dyDescent="0.3">
      <c r="A375" s="831" t="s">
        <v>585</v>
      </c>
      <c r="B375" s="832" t="s">
        <v>4429</v>
      </c>
      <c r="C375" s="832" t="s">
        <v>4309</v>
      </c>
      <c r="D375" s="832" t="s">
        <v>4915</v>
      </c>
      <c r="E375" s="832" t="s">
        <v>4916</v>
      </c>
      <c r="F375" s="849">
        <v>2376</v>
      </c>
      <c r="G375" s="849">
        <v>2314318</v>
      </c>
      <c r="H375" s="849">
        <v>1.0015427871347564</v>
      </c>
      <c r="I375" s="849">
        <v>974.03956228956224</v>
      </c>
      <c r="J375" s="849">
        <v>2379</v>
      </c>
      <c r="K375" s="849">
        <v>2310753</v>
      </c>
      <c r="L375" s="849">
        <v>1</v>
      </c>
      <c r="M375" s="849">
        <v>971.31273644388398</v>
      </c>
      <c r="N375" s="849">
        <v>1933</v>
      </c>
      <c r="O375" s="849">
        <v>1930391</v>
      </c>
      <c r="P375" s="837">
        <v>0.83539478256654864</v>
      </c>
      <c r="Q375" s="850">
        <v>998.65028453181583</v>
      </c>
    </row>
    <row r="376" spans="1:17" ht="14.4" customHeight="1" x14ac:dyDescent="0.3">
      <c r="A376" s="831" t="s">
        <v>585</v>
      </c>
      <c r="B376" s="832" t="s">
        <v>4429</v>
      </c>
      <c r="C376" s="832" t="s">
        <v>4309</v>
      </c>
      <c r="D376" s="832" t="s">
        <v>4917</v>
      </c>
      <c r="E376" s="832" t="s">
        <v>4918</v>
      </c>
      <c r="F376" s="849">
        <v>3</v>
      </c>
      <c r="G376" s="849">
        <v>0</v>
      </c>
      <c r="H376" s="849"/>
      <c r="I376" s="849">
        <v>0</v>
      </c>
      <c r="J376" s="849">
        <v>8</v>
      </c>
      <c r="K376" s="849">
        <v>0</v>
      </c>
      <c r="L376" s="849"/>
      <c r="M376" s="849">
        <v>0</v>
      </c>
      <c r="N376" s="849"/>
      <c r="O376" s="849"/>
      <c r="P376" s="837"/>
      <c r="Q376" s="850"/>
    </row>
    <row r="377" spans="1:17" ht="14.4" customHeight="1" x14ac:dyDescent="0.3">
      <c r="A377" s="831" t="s">
        <v>585</v>
      </c>
      <c r="B377" s="832" t="s">
        <v>4429</v>
      </c>
      <c r="C377" s="832" t="s">
        <v>4309</v>
      </c>
      <c r="D377" s="832" t="s">
        <v>4919</v>
      </c>
      <c r="E377" s="832" t="s">
        <v>4920</v>
      </c>
      <c r="F377" s="849">
        <v>56</v>
      </c>
      <c r="G377" s="849">
        <v>2739571</v>
      </c>
      <c r="H377" s="849">
        <v>0.8353241961794704</v>
      </c>
      <c r="I377" s="849">
        <v>48920.910714285717</v>
      </c>
      <c r="J377" s="849">
        <v>67</v>
      </c>
      <c r="K377" s="849">
        <v>3279650</v>
      </c>
      <c r="L377" s="849">
        <v>1</v>
      </c>
      <c r="M377" s="849">
        <v>48950</v>
      </c>
      <c r="N377" s="849">
        <v>47</v>
      </c>
      <c r="O377" s="849">
        <v>2302201</v>
      </c>
      <c r="P377" s="837">
        <v>0.70196545363072282</v>
      </c>
      <c r="Q377" s="850">
        <v>48983</v>
      </c>
    </row>
    <row r="378" spans="1:17" ht="14.4" customHeight="1" x14ac:dyDescent="0.3">
      <c r="A378" s="831" t="s">
        <v>585</v>
      </c>
      <c r="B378" s="832" t="s">
        <v>4429</v>
      </c>
      <c r="C378" s="832" t="s">
        <v>4309</v>
      </c>
      <c r="D378" s="832" t="s">
        <v>4921</v>
      </c>
      <c r="E378" s="832" t="s">
        <v>4922</v>
      </c>
      <c r="F378" s="849">
        <v>6</v>
      </c>
      <c r="G378" s="849">
        <v>11250</v>
      </c>
      <c r="H378" s="849">
        <v>1.4992004264392325</v>
      </c>
      <c r="I378" s="849">
        <v>1875</v>
      </c>
      <c r="J378" s="849">
        <v>4</v>
      </c>
      <c r="K378" s="849">
        <v>7504</v>
      </c>
      <c r="L378" s="849">
        <v>1</v>
      </c>
      <c r="M378" s="849">
        <v>1876</v>
      </c>
      <c r="N378" s="849">
        <v>1</v>
      </c>
      <c r="O378" s="849">
        <v>1878</v>
      </c>
      <c r="P378" s="837">
        <v>0.25026652452025588</v>
      </c>
      <c r="Q378" s="850">
        <v>1878</v>
      </c>
    </row>
    <row r="379" spans="1:17" ht="14.4" customHeight="1" x14ac:dyDescent="0.3">
      <c r="A379" s="831" t="s">
        <v>585</v>
      </c>
      <c r="B379" s="832" t="s">
        <v>4429</v>
      </c>
      <c r="C379" s="832" t="s">
        <v>4309</v>
      </c>
      <c r="D379" s="832" t="s">
        <v>4491</v>
      </c>
      <c r="E379" s="832" t="s">
        <v>4492</v>
      </c>
      <c r="F379" s="849"/>
      <c r="G379" s="849"/>
      <c r="H379" s="849"/>
      <c r="I379" s="849"/>
      <c r="J379" s="849">
        <v>1</v>
      </c>
      <c r="K379" s="849">
        <v>9346</v>
      </c>
      <c r="L379" s="849">
        <v>1</v>
      </c>
      <c r="M379" s="849">
        <v>9346</v>
      </c>
      <c r="N379" s="849">
        <v>1</v>
      </c>
      <c r="O379" s="849">
        <v>9361</v>
      </c>
      <c r="P379" s="837">
        <v>1.0016049646907768</v>
      </c>
      <c r="Q379" s="850">
        <v>9361</v>
      </c>
    </row>
    <row r="380" spans="1:17" ht="14.4" customHeight="1" x14ac:dyDescent="0.3">
      <c r="A380" s="831" t="s">
        <v>585</v>
      </c>
      <c r="B380" s="832" t="s">
        <v>4429</v>
      </c>
      <c r="C380" s="832" t="s">
        <v>4309</v>
      </c>
      <c r="D380" s="832" t="s">
        <v>4376</v>
      </c>
      <c r="E380" s="832" t="s">
        <v>4923</v>
      </c>
      <c r="F380" s="849">
        <v>1</v>
      </c>
      <c r="G380" s="849">
        <v>444</v>
      </c>
      <c r="H380" s="849">
        <v>0.99775280898876406</v>
      </c>
      <c r="I380" s="849">
        <v>444</v>
      </c>
      <c r="J380" s="849">
        <v>1</v>
      </c>
      <c r="K380" s="849">
        <v>445</v>
      </c>
      <c r="L380" s="849">
        <v>1</v>
      </c>
      <c r="M380" s="849">
        <v>445</v>
      </c>
      <c r="N380" s="849"/>
      <c r="O380" s="849"/>
      <c r="P380" s="837"/>
      <c r="Q380" s="850"/>
    </row>
    <row r="381" spans="1:17" ht="14.4" customHeight="1" x14ac:dyDescent="0.3">
      <c r="A381" s="831" t="s">
        <v>585</v>
      </c>
      <c r="B381" s="832" t="s">
        <v>4429</v>
      </c>
      <c r="C381" s="832" t="s">
        <v>4309</v>
      </c>
      <c r="D381" s="832" t="s">
        <v>4376</v>
      </c>
      <c r="E381" s="832" t="s">
        <v>4377</v>
      </c>
      <c r="F381" s="849">
        <v>17</v>
      </c>
      <c r="G381" s="849">
        <v>7540</v>
      </c>
      <c r="H381" s="849">
        <v>2.1179775280898876</v>
      </c>
      <c r="I381" s="849">
        <v>443.52941176470586</v>
      </c>
      <c r="J381" s="849">
        <v>8</v>
      </c>
      <c r="K381" s="849">
        <v>3560</v>
      </c>
      <c r="L381" s="849">
        <v>1</v>
      </c>
      <c r="M381" s="849">
        <v>445</v>
      </c>
      <c r="N381" s="849">
        <v>15</v>
      </c>
      <c r="O381" s="849">
        <v>6690</v>
      </c>
      <c r="P381" s="837">
        <v>1.8792134831460674</v>
      </c>
      <c r="Q381" s="850">
        <v>446</v>
      </c>
    </row>
    <row r="382" spans="1:17" ht="14.4" customHeight="1" x14ac:dyDescent="0.3">
      <c r="A382" s="831" t="s">
        <v>585</v>
      </c>
      <c r="B382" s="832" t="s">
        <v>4429</v>
      </c>
      <c r="C382" s="832" t="s">
        <v>4309</v>
      </c>
      <c r="D382" s="832" t="s">
        <v>4494</v>
      </c>
      <c r="E382" s="832" t="s">
        <v>4495</v>
      </c>
      <c r="F382" s="849">
        <v>37</v>
      </c>
      <c r="G382" s="849">
        <v>31901</v>
      </c>
      <c r="H382" s="849">
        <v>1.4184526456202757</v>
      </c>
      <c r="I382" s="849">
        <v>862.18918918918916</v>
      </c>
      <c r="J382" s="849">
        <v>26</v>
      </c>
      <c r="K382" s="849">
        <v>22490</v>
      </c>
      <c r="L382" s="849">
        <v>1</v>
      </c>
      <c r="M382" s="849">
        <v>865</v>
      </c>
      <c r="N382" s="849">
        <v>22</v>
      </c>
      <c r="O382" s="849">
        <v>19052</v>
      </c>
      <c r="P382" s="837">
        <v>0.84713205869275232</v>
      </c>
      <c r="Q382" s="850">
        <v>866</v>
      </c>
    </row>
    <row r="383" spans="1:17" ht="14.4" customHeight="1" x14ac:dyDescent="0.3">
      <c r="A383" s="831" t="s">
        <v>585</v>
      </c>
      <c r="B383" s="832" t="s">
        <v>4429</v>
      </c>
      <c r="C383" s="832" t="s">
        <v>4309</v>
      </c>
      <c r="D383" s="832" t="s">
        <v>4924</v>
      </c>
      <c r="E383" s="832" t="s">
        <v>4925</v>
      </c>
      <c r="F383" s="849">
        <v>17</v>
      </c>
      <c r="G383" s="849">
        <v>0</v>
      </c>
      <c r="H383" s="849"/>
      <c r="I383" s="849">
        <v>0</v>
      </c>
      <c r="J383" s="849">
        <v>9</v>
      </c>
      <c r="K383" s="849">
        <v>0</v>
      </c>
      <c r="L383" s="849"/>
      <c r="M383" s="849">
        <v>0</v>
      </c>
      <c r="N383" s="849">
        <v>16</v>
      </c>
      <c r="O383" s="849">
        <v>0</v>
      </c>
      <c r="P383" s="837"/>
      <c r="Q383" s="850">
        <v>0</v>
      </c>
    </row>
    <row r="384" spans="1:17" ht="14.4" customHeight="1" x14ac:dyDescent="0.3">
      <c r="A384" s="831" t="s">
        <v>585</v>
      </c>
      <c r="B384" s="832" t="s">
        <v>4429</v>
      </c>
      <c r="C384" s="832" t="s">
        <v>4309</v>
      </c>
      <c r="D384" s="832" t="s">
        <v>4924</v>
      </c>
      <c r="E384" s="832" t="s">
        <v>4926</v>
      </c>
      <c r="F384" s="849">
        <v>1</v>
      </c>
      <c r="G384" s="849">
        <v>0</v>
      </c>
      <c r="H384" s="849"/>
      <c r="I384" s="849">
        <v>0</v>
      </c>
      <c r="J384" s="849"/>
      <c r="K384" s="849"/>
      <c r="L384" s="849"/>
      <c r="M384" s="849"/>
      <c r="N384" s="849">
        <v>4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585</v>
      </c>
      <c r="B385" s="832" t="s">
        <v>4429</v>
      </c>
      <c r="C385" s="832" t="s">
        <v>4309</v>
      </c>
      <c r="D385" s="832" t="s">
        <v>4498</v>
      </c>
      <c r="E385" s="832" t="s">
        <v>4499</v>
      </c>
      <c r="F385" s="849">
        <v>1</v>
      </c>
      <c r="G385" s="849">
        <v>0</v>
      </c>
      <c r="H385" s="849"/>
      <c r="I385" s="849">
        <v>0</v>
      </c>
      <c r="J385" s="849">
        <v>1</v>
      </c>
      <c r="K385" s="849">
        <v>0</v>
      </c>
      <c r="L385" s="849"/>
      <c r="M385" s="849">
        <v>0</v>
      </c>
      <c r="N385" s="849"/>
      <c r="O385" s="849"/>
      <c r="P385" s="837"/>
      <c r="Q385" s="850"/>
    </row>
    <row r="386" spans="1:17" ht="14.4" customHeight="1" x14ac:dyDescent="0.3">
      <c r="A386" s="831" t="s">
        <v>585</v>
      </c>
      <c r="B386" s="832" t="s">
        <v>4429</v>
      </c>
      <c r="C386" s="832" t="s">
        <v>4309</v>
      </c>
      <c r="D386" s="832" t="s">
        <v>4498</v>
      </c>
      <c r="E386" s="832" t="s">
        <v>4500</v>
      </c>
      <c r="F386" s="849">
        <v>236</v>
      </c>
      <c r="G386" s="849">
        <v>0</v>
      </c>
      <c r="H386" s="849"/>
      <c r="I386" s="849">
        <v>0</v>
      </c>
      <c r="J386" s="849">
        <v>236</v>
      </c>
      <c r="K386" s="849">
        <v>0</v>
      </c>
      <c r="L386" s="849"/>
      <c r="M386" s="849">
        <v>0</v>
      </c>
      <c r="N386" s="849">
        <v>200</v>
      </c>
      <c r="O386" s="849">
        <v>0</v>
      </c>
      <c r="P386" s="837"/>
      <c r="Q386" s="850">
        <v>0</v>
      </c>
    </row>
    <row r="387" spans="1:17" ht="14.4" customHeight="1" x14ac:dyDescent="0.3">
      <c r="A387" s="831" t="s">
        <v>585</v>
      </c>
      <c r="B387" s="832" t="s">
        <v>4429</v>
      </c>
      <c r="C387" s="832" t="s">
        <v>4309</v>
      </c>
      <c r="D387" s="832" t="s">
        <v>4927</v>
      </c>
      <c r="E387" s="832" t="s">
        <v>4928</v>
      </c>
      <c r="F387" s="849">
        <v>202</v>
      </c>
      <c r="G387" s="849">
        <v>7811076</v>
      </c>
      <c r="H387" s="849">
        <v>1.1469766278069891</v>
      </c>
      <c r="I387" s="849">
        <v>38668.69306930693</v>
      </c>
      <c r="J387" s="849">
        <v>176</v>
      </c>
      <c r="K387" s="849">
        <v>6810144</v>
      </c>
      <c r="L387" s="849">
        <v>1</v>
      </c>
      <c r="M387" s="849">
        <v>38694</v>
      </c>
      <c r="N387" s="849">
        <v>167</v>
      </c>
      <c r="O387" s="849">
        <v>6466683</v>
      </c>
      <c r="P387" s="837">
        <v>0.94956626467810368</v>
      </c>
      <c r="Q387" s="850">
        <v>38722.652694610777</v>
      </c>
    </row>
    <row r="388" spans="1:17" ht="14.4" customHeight="1" x14ac:dyDescent="0.3">
      <c r="A388" s="831" t="s">
        <v>585</v>
      </c>
      <c r="B388" s="832" t="s">
        <v>4429</v>
      </c>
      <c r="C388" s="832" t="s">
        <v>4309</v>
      </c>
      <c r="D388" s="832" t="s">
        <v>4927</v>
      </c>
      <c r="E388" s="832" t="s">
        <v>4929</v>
      </c>
      <c r="F388" s="849"/>
      <c r="G388" s="849"/>
      <c r="H388" s="849"/>
      <c r="I388" s="849"/>
      <c r="J388" s="849"/>
      <c r="K388" s="849"/>
      <c r="L388" s="849"/>
      <c r="M388" s="849"/>
      <c r="N388" s="849">
        <v>1</v>
      </c>
      <c r="O388" s="849">
        <v>38723</v>
      </c>
      <c r="P388" s="837"/>
      <c r="Q388" s="850">
        <v>38723</v>
      </c>
    </row>
    <row r="389" spans="1:17" ht="14.4" customHeight="1" x14ac:dyDescent="0.3">
      <c r="A389" s="831" t="s">
        <v>585</v>
      </c>
      <c r="B389" s="832" t="s">
        <v>4429</v>
      </c>
      <c r="C389" s="832" t="s">
        <v>4309</v>
      </c>
      <c r="D389" s="832" t="s">
        <v>4505</v>
      </c>
      <c r="E389" s="832" t="s">
        <v>4506</v>
      </c>
      <c r="F389" s="849">
        <v>103</v>
      </c>
      <c r="G389" s="849">
        <v>0</v>
      </c>
      <c r="H389" s="849"/>
      <c r="I389" s="849">
        <v>0</v>
      </c>
      <c r="J389" s="849">
        <v>104</v>
      </c>
      <c r="K389" s="849">
        <v>0</v>
      </c>
      <c r="L389" s="849"/>
      <c r="M389" s="849">
        <v>0</v>
      </c>
      <c r="N389" s="849">
        <v>72</v>
      </c>
      <c r="O389" s="849">
        <v>0</v>
      </c>
      <c r="P389" s="837"/>
      <c r="Q389" s="850">
        <v>0</v>
      </c>
    </row>
    <row r="390" spans="1:17" ht="14.4" customHeight="1" x14ac:dyDescent="0.3">
      <c r="A390" s="831" t="s">
        <v>585</v>
      </c>
      <c r="B390" s="832" t="s">
        <v>4429</v>
      </c>
      <c r="C390" s="832" t="s">
        <v>4309</v>
      </c>
      <c r="D390" s="832" t="s">
        <v>4505</v>
      </c>
      <c r="E390" s="832" t="s">
        <v>4507</v>
      </c>
      <c r="F390" s="849">
        <v>2</v>
      </c>
      <c r="G390" s="849">
        <v>0</v>
      </c>
      <c r="H390" s="849"/>
      <c r="I390" s="849">
        <v>0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" customHeight="1" x14ac:dyDescent="0.3">
      <c r="A391" s="831" t="s">
        <v>585</v>
      </c>
      <c r="B391" s="832" t="s">
        <v>4429</v>
      </c>
      <c r="C391" s="832" t="s">
        <v>4309</v>
      </c>
      <c r="D391" s="832" t="s">
        <v>4930</v>
      </c>
      <c r="E391" s="832" t="s">
        <v>4931</v>
      </c>
      <c r="F391" s="849"/>
      <c r="G391" s="849"/>
      <c r="H391" s="849"/>
      <c r="I391" s="849"/>
      <c r="J391" s="849"/>
      <c r="K391" s="849"/>
      <c r="L391" s="849"/>
      <c r="M391" s="849"/>
      <c r="N391" s="849">
        <v>1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585</v>
      </c>
      <c r="B392" s="832" t="s">
        <v>4429</v>
      </c>
      <c r="C392" s="832" t="s">
        <v>4309</v>
      </c>
      <c r="D392" s="832" t="s">
        <v>4385</v>
      </c>
      <c r="E392" s="832" t="s">
        <v>4386</v>
      </c>
      <c r="F392" s="849">
        <v>257</v>
      </c>
      <c r="G392" s="849">
        <v>95581</v>
      </c>
      <c r="H392" s="849">
        <v>0.96334334495756824</v>
      </c>
      <c r="I392" s="849">
        <v>371.91050583657585</v>
      </c>
      <c r="J392" s="849">
        <v>266</v>
      </c>
      <c r="K392" s="849">
        <v>99218</v>
      </c>
      <c r="L392" s="849">
        <v>1</v>
      </c>
      <c r="M392" s="849">
        <v>373</v>
      </c>
      <c r="N392" s="849">
        <v>229</v>
      </c>
      <c r="O392" s="849">
        <v>85646</v>
      </c>
      <c r="P392" s="837">
        <v>0.8632103045818299</v>
      </c>
      <c r="Q392" s="850">
        <v>374</v>
      </c>
    </row>
    <row r="393" spans="1:17" ht="14.4" customHeight="1" x14ac:dyDescent="0.3">
      <c r="A393" s="831" t="s">
        <v>585</v>
      </c>
      <c r="B393" s="832" t="s">
        <v>4429</v>
      </c>
      <c r="C393" s="832" t="s">
        <v>4309</v>
      </c>
      <c r="D393" s="832" t="s">
        <v>4932</v>
      </c>
      <c r="E393" s="832" t="s">
        <v>4933</v>
      </c>
      <c r="F393" s="849">
        <v>179</v>
      </c>
      <c r="G393" s="849">
        <v>0</v>
      </c>
      <c r="H393" s="849"/>
      <c r="I393" s="849">
        <v>0</v>
      </c>
      <c r="J393" s="849">
        <v>165</v>
      </c>
      <c r="K393" s="849">
        <v>0</v>
      </c>
      <c r="L393" s="849"/>
      <c r="M393" s="849">
        <v>0</v>
      </c>
      <c r="N393" s="849">
        <v>167</v>
      </c>
      <c r="O393" s="849">
        <v>0</v>
      </c>
      <c r="P393" s="837"/>
      <c r="Q393" s="850">
        <v>0</v>
      </c>
    </row>
    <row r="394" spans="1:17" ht="14.4" customHeight="1" x14ac:dyDescent="0.3">
      <c r="A394" s="831" t="s">
        <v>585</v>
      </c>
      <c r="B394" s="832" t="s">
        <v>4429</v>
      </c>
      <c r="C394" s="832" t="s">
        <v>4309</v>
      </c>
      <c r="D394" s="832" t="s">
        <v>4932</v>
      </c>
      <c r="E394" s="832" t="s">
        <v>4934</v>
      </c>
      <c r="F394" s="849"/>
      <c r="G394" s="849"/>
      <c r="H394" s="849"/>
      <c r="I394" s="849"/>
      <c r="J394" s="849"/>
      <c r="K394" s="849"/>
      <c r="L394" s="849"/>
      <c r="M394" s="849"/>
      <c r="N394" s="849">
        <v>2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585</v>
      </c>
      <c r="B395" s="832" t="s">
        <v>4429</v>
      </c>
      <c r="C395" s="832" t="s">
        <v>4309</v>
      </c>
      <c r="D395" s="832" t="s">
        <v>4438</v>
      </c>
      <c r="E395" s="832" t="s">
        <v>4439</v>
      </c>
      <c r="F395" s="849">
        <v>32</v>
      </c>
      <c r="G395" s="849">
        <v>0</v>
      </c>
      <c r="H395" s="849"/>
      <c r="I395" s="849">
        <v>0</v>
      </c>
      <c r="J395" s="849">
        <v>24</v>
      </c>
      <c r="K395" s="849">
        <v>0</v>
      </c>
      <c r="L395" s="849"/>
      <c r="M395" s="849">
        <v>0</v>
      </c>
      <c r="N395" s="849">
        <v>16</v>
      </c>
      <c r="O395" s="849">
        <v>0</v>
      </c>
      <c r="P395" s="837"/>
      <c r="Q395" s="850">
        <v>0</v>
      </c>
    </row>
    <row r="396" spans="1:17" ht="14.4" customHeight="1" x14ac:dyDescent="0.3">
      <c r="A396" s="831" t="s">
        <v>585</v>
      </c>
      <c r="B396" s="832" t="s">
        <v>4429</v>
      </c>
      <c r="C396" s="832" t="s">
        <v>4309</v>
      </c>
      <c r="D396" s="832" t="s">
        <v>4935</v>
      </c>
      <c r="E396" s="832" t="s">
        <v>4936</v>
      </c>
      <c r="F396" s="849">
        <v>1</v>
      </c>
      <c r="G396" s="849">
        <v>0</v>
      </c>
      <c r="H396" s="849"/>
      <c r="I396" s="849">
        <v>0</v>
      </c>
      <c r="J396" s="849"/>
      <c r="K396" s="849"/>
      <c r="L396" s="849"/>
      <c r="M396" s="849"/>
      <c r="N396" s="849"/>
      <c r="O396" s="849"/>
      <c r="P396" s="837"/>
      <c r="Q396" s="850"/>
    </row>
    <row r="397" spans="1:17" ht="14.4" customHeight="1" x14ac:dyDescent="0.3">
      <c r="A397" s="831" t="s">
        <v>585</v>
      </c>
      <c r="B397" s="832" t="s">
        <v>4429</v>
      </c>
      <c r="C397" s="832" t="s">
        <v>4309</v>
      </c>
      <c r="D397" s="832" t="s">
        <v>4935</v>
      </c>
      <c r="E397" s="832" t="s">
        <v>4937</v>
      </c>
      <c r="F397" s="849">
        <v>9</v>
      </c>
      <c r="G397" s="849">
        <v>0</v>
      </c>
      <c r="H397" s="849"/>
      <c r="I397" s="849">
        <v>0</v>
      </c>
      <c r="J397" s="849">
        <v>8</v>
      </c>
      <c r="K397" s="849">
        <v>0</v>
      </c>
      <c r="L397" s="849"/>
      <c r="M397" s="849">
        <v>0</v>
      </c>
      <c r="N397" s="849">
        <v>9</v>
      </c>
      <c r="O397" s="849">
        <v>0</v>
      </c>
      <c r="P397" s="837"/>
      <c r="Q397" s="850">
        <v>0</v>
      </c>
    </row>
    <row r="398" spans="1:17" ht="14.4" customHeight="1" x14ac:dyDescent="0.3">
      <c r="A398" s="831" t="s">
        <v>585</v>
      </c>
      <c r="B398" s="832" t="s">
        <v>4429</v>
      </c>
      <c r="C398" s="832" t="s">
        <v>4309</v>
      </c>
      <c r="D398" s="832" t="s">
        <v>4938</v>
      </c>
      <c r="E398" s="832" t="s">
        <v>4939</v>
      </c>
      <c r="F398" s="849">
        <v>44</v>
      </c>
      <c r="G398" s="849">
        <v>0</v>
      </c>
      <c r="H398" s="849"/>
      <c r="I398" s="849">
        <v>0</v>
      </c>
      <c r="J398" s="849">
        <v>60</v>
      </c>
      <c r="K398" s="849">
        <v>0</v>
      </c>
      <c r="L398" s="849"/>
      <c r="M398" s="849">
        <v>0</v>
      </c>
      <c r="N398" s="849">
        <v>44</v>
      </c>
      <c r="O398" s="849">
        <v>0</v>
      </c>
      <c r="P398" s="837"/>
      <c r="Q398" s="850">
        <v>0</v>
      </c>
    </row>
    <row r="399" spans="1:17" ht="14.4" customHeight="1" x14ac:dyDescent="0.3">
      <c r="A399" s="831" t="s">
        <v>585</v>
      </c>
      <c r="B399" s="832" t="s">
        <v>4429</v>
      </c>
      <c r="C399" s="832" t="s">
        <v>4309</v>
      </c>
      <c r="D399" s="832" t="s">
        <v>4940</v>
      </c>
      <c r="E399" s="832" t="s">
        <v>4941</v>
      </c>
      <c r="F399" s="849"/>
      <c r="G399" s="849"/>
      <c r="H399" s="849"/>
      <c r="I399" s="849"/>
      <c r="J399" s="849">
        <v>1</v>
      </c>
      <c r="K399" s="849">
        <v>6957</v>
      </c>
      <c r="L399" s="849">
        <v>1</v>
      </c>
      <c r="M399" s="849">
        <v>6957</v>
      </c>
      <c r="N399" s="849">
        <v>2</v>
      </c>
      <c r="O399" s="849">
        <v>13928</v>
      </c>
      <c r="P399" s="837">
        <v>2.0020123616501366</v>
      </c>
      <c r="Q399" s="850">
        <v>6964</v>
      </c>
    </row>
    <row r="400" spans="1:17" ht="14.4" customHeight="1" x14ac:dyDescent="0.3">
      <c r="A400" s="831" t="s">
        <v>585</v>
      </c>
      <c r="B400" s="832" t="s">
        <v>4429</v>
      </c>
      <c r="C400" s="832" t="s">
        <v>4309</v>
      </c>
      <c r="D400" s="832" t="s">
        <v>4940</v>
      </c>
      <c r="E400" s="832" t="s">
        <v>4942</v>
      </c>
      <c r="F400" s="849">
        <v>13</v>
      </c>
      <c r="G400" s="849">
        <v>90329</v>
      </c>
      <c r="H400" s="849">
        <v>1.8548430152569868</v>
      </c>
      <c r="I400" s="849">
        <v>6948.3846153846152</v>
      </c>
      <c r="J400" s="849">
        <v>7</v>
      </c>
      <c r="K400" s="849">
        <v>48699</v>
      </c>
      <c r="L400" s="849">
        <v>1</v>
      </c>
      <c r="M400" s="849">
        <v>6957</v>
      </c>
      <c r="N400" s="849">
        <v>7</v>
      </c>
      <c r="O400" s="849">
        <v>48748</v>
      </c>
      <c r="P400" s="837">
        <v>1.0010061808250683</v>
      </c>
      <c r="Q400" s="850">
        <v>6964</v>
      </c>
    </row>
    <row r="401" spans="1:17" ht="14.4" customHeight="1" x14ac:dyDescent="0.3">
      <c r="A401" s="831" t="s">
        <v>585</v>
      </c>
      <c r="B401" s="832" t="s">
        <v>4429</v>
      </c>
      <c r="C401" s="832" t="s">
        <v>4309</v>
      </c>
      <c r="D401" s="832" t="s">
        <v>4943</v>
      </c>
      <c r="E401" s="832" t="s">
        <v>4944</v>
      </c>
      <c r="F401" s="849">
        <v>5</v>
      </c>
      <c r="G401" s="849">
        <v>0</v>
      </c>
      <c r="H401" s="849"/>
      <c r="I401" s="849">
        <v>0</v>
      </c>
      <c r="J401" s="849">
        <v>2</v>
      </c>
      <c r="K401" s="849">
        <v>0</v>
      </c>
      <c r="L401" s="849"/>
      <c r="M401" s="849">
        <v>0</v>
      </c>
      <c r="N401" s="849">
        <v>3</v>
      </c>
      <c r="O401" s="849">
        <v>0</v>
      </c>
      <c r="P401" s="837"/>
      <c r="Q401" s="850">
        <v>0</v>
      </c>
    </row>
    <row r="402" spans="1:17" ht="14.4" customHeight="1" x14ac:dyDescent="0.3">
      <c r="A402" s="831" t="s">
        <v>585</v>
      </c>
      <c r="B402" s="832" t="s">
        <v>4429</v>
      </c>
      <c r="C402" s="832" t="s">
        <v>4309</v>
      </c>
      <c r="D402" s="832" t="s">
        <v>4388</v>
      </c>
      <c r="E402" s="832" t="s">
        <v>4389</v>
      </c>
      <c r="F402" s="849">
        <v>329</v>
      </c>
      <c r="G402" s="849">
        <v>82579</v>
      </c>
      <c r="H402" s="849">
        <v>1.0716612377850163</v>
      </c>
      <c r="I402" s="849">
        <v>251</v>
      </c>
      <c r="J402" s="849">
        <v>307</v>
      </c>
      <c r="K402" s="849">
        <v>77057</v>
      </c>
      <c r="L402" s="849">
        <v>1</v>
      </c>
      <c r="M402" s="849">
        <v>251</v>
      </c>
      <c r="N402" s="849">
        <v>286</v>
      </c>
      <c r="O402" s="849">
        <v>72072</v>
      </c>
      <c r="P402" s="837">
        <v>0.9353076294171847</v>
      </c>
      <c r="Q402" s="850">
        <v>252</v>
      </c>
    </row>
    <row r="403" spans="1:17" ht="14.4" customHeight="1" x14ac:dyDescent="0.3">
      <c r="A403" s="831" t="s">
        <v>585</v>
      </c>
      <c r="B403" s="832" t="s">
        <v>4429</v>
      </c>
      <c r="C403" s="832" t="s">
        <v>4309</v>
      </c>
      <c r="D403" s="832" t="s">
        <v>4945</v>
      </c>
      <c r="E403" s="832" t="s">
        <v>4946</v>
      </c>
      <c r="F403" s="849">
        <v>7</v>
      </c>
      <c r="G403" s="849">
        <v>91504</v>
      </c>
      <c r="H403" s="849">
        <v>0.49980882465397264</v>
      </c>
      <c r="I403" s="849">
        <v>13072</v>
      </c>
      <c r="J403" s="849">
        <v>14</v>
      </c>
      <c r="K403" s="849">
        <v>183078</v>
      </c>
      <c r="L403" s="849">
        <v>1</v>
      </c>
      <c r="M403" s="849">
        <v>13077</v>
      </c>
      <c r="N403" s="849">
        <v>10</v>
      </c>
      <c r="O403" s="849">
        <v>130890</v>
      </c>
      <c r="P403" s="837">
        <v>0.71494117261495105</v>
      </c>
      <c r="Q403" s="850">
        <v>13089</v>
      </c>
    </row>
    <row r="404" spans="1:17" ht="14.4" customHeight="1" x14ac:dyDescent="0.3">
      <c r="A404" s="831" t="s">
        <v>585</v>
      </c>
      <c r="B404" s="832" t="s">
        <v>4429</v>
      </c>
      <c r="C404" s="832" t="s">
        <v>4309</v>
      </c>
      <c r="D404" s="832" t="s">
        <v>4945</v>
      </c>
      <c r="E404" s="832" t="s">
        <v>4947</v>
      </c>
      <c r="F404" s="849">
        <v>1</v>
      </c>
      <c r="G404" s="849">
        <v>13072</v>
      </c>
      <c r="H404" s="849"/>
      <c r="I404" s="849">
        <v>13072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585</v>
      </c>
      <c r="B405" s="832" t="s">
        <v>4429</v>
      </c>
      <c r="C405" s="832" t="s">
        <v>4309</v>
      </c>
      <c r="D405" s="832" t="s">
        <v>4948</v>
      </c>
      <c r="E405" s="832" t="s">
        <v>4949</v>
      </c>
      <c r="F405" s="849">
        <v>1</v>
      </c>
      <c r="G405" s="849">
        <v>4234</v>
      </c>
      <c r="H405" s="849">
        <v>0.95640388524960473</v>
      </c>
      <c r="I405" s="849">
        <v>4234</v>
      </c>
      <c r="J405" s="849">
        <v>1</v>
      </c>
      <c r="K405" s="849">
        <v>4427</v>
      </c>
      <c r="L405" s="849">
        <v>1</v>
      </c>
      <c r="M405" s="849">
        <v>4427</v>
      </c>
      <c r="N405" s="849">
        <v>2</v>
      </c>
      <c r="O405" s="849">
        <v>8859</v>
      </c>
      <c r="P405" s="837">
        <v>2.0011294330246217</v>
      </c>
      <c r="Q405" s="850">
        <v>4429.5</v>
      </c>
    </row>
    <row r="406" spans="1:17" ht="14.4" customHeight="1" x14ac:dyDescent="0.3">
      <c r="A406" s="831" t="s">
        <v>585</v>
      </c>
      <c r="B406" s="832" t="s">
        <v>4429</v>
      </c>
      <c r="C406" s="832" t="s">
        <v>4309</v>
      </c>
      <c r="D406" s="832" t="s">
        <v>4948</v>
      </c>
      <c r="E406" s="832" t="s">
        <v>4950</v>
      </c>
      <c r="F406" s="849">
        <v>1</v>
      </c>
      <c r="G406" s="849">
        <v>4426</v>
      </c>
      <c r="H406" s="849"/>
      <c r="I406" s="849">
        <v>4426</v>
      </c>
      <c r="J406" s="849"/>
      <c r="K406" s="849"/>
      <c r="L406" s="849"/>
      <c r="M406" s="849"/>
      <c r="N406" s="849"/>
      <c r="O406" s="849"/>
      <c r="P406" s="837"/>
      <c r="Q406" s="850"/>
    </row>
    <row r="407" spans="1:17" ht="14.4" customHeight="1" x14ac:dyDescent="0.3">
      <c r="A407" s="831" t="s">
        <v>585</v>
      </c>
      <c r="B407" s="832" t="s">
        <v>4429</v>
      </c>
      <c r="C407" s="832" t="s">
        <v>4309</v>
      </c>
      <c r="D407" s="832" t="s">
        <v>4951</v>
      </c>
      <c r="E407" s="832" t="s">
        <v>4952</v>
      </c>
      <c r="F407" s="849">
        <v>3</v>
      </c>
      <c r="G407" s="849">
        <v>0</v>
      </c>
      <c r="H407" s="849"/>
      <c r="I407" s="849">
        <v>0</v>
      </c>
      <c r="J407" s="849">
        <v>2</v>
      </c>
      <c r="K407" s="849">
        <v>0</v>
      </c>
      <c r="L407" s="849"/>
      <c r="M407" s="849">
        <v>0</v>
      </c>
      <c r="N407" s="849">
        <v>2</v>
      </c>
      <c r="O407" s="849">
        <v>0</v>
      </c>
      <c r="P407" s="837"/>
      <c r="Q407" s="850">
        <v>0</v>
      </c>
    </row>
    <row r="408" spans="1:17" ht="14.4" customHeight="1" x14ac:dyDescent="0.3">
      <c r="A408" s="831" t="s">
        <v>585</v>
      </c>
      <c r="B408" s="832" t="s">
        <v>4429</v>
      </c>
      <c r="C408" s="832" t="s">
        <v>4309</v>
      </c>
      <c r="D408" s="832" t="s">
        <v>4953</v>
      </c>
      <c r="E408" s="832" t="s">
        <v>4954</v>
      </c>
      <c r="F408" s="849">
        <v>178</v>
      </c>
      <c r="G408" s="849">
        <v>0</v>
      </c>
      <c r="H408" s="849"/>
      <c r="I408" s="849">
        <v>0</v>
      </c>
      <c r="J408" s="849">
        <v>161</v>
      </c>
      <c r="K408" s="849">
        <v>0</v>
      </c>
      <c r="L408" s="849"/>
      <c r="M408" s="849">
        <v>0</v>
      </c>
      <c r="N408" s="849">
        <v>161</v>
      </c>
      <c r="O408" s="849">
        <v>0</v>
      </c>
      <c r="P408" s="837"/>
      <c r="Q408" s="850">
        <v>0</v>
      </c>
    </row>
    <row r="409" spans="1:17" ht="14.4" customHeight="1" x14ac:dyDescent="0.3">
      <c r="A409" s="831" t="s">
        <v>585</v>
      </c>
      <c r="B409" s="832" t="s">
        <v>4429</v>
      </c>
      <c r="C409" s="832" t="s">
        <v>4309</v>
      </c>
      <c r="D409" s="832" t="s">
        <v>4955</v>
      </c>
      <c r="E409" s="832" t="s">
        <v>4956</v>
      </c>
      <c r="F409" s="849">
        <v>7</v>
      </c>
      <c r="G409" s="849">
        <v>0</v>
      </c>
      <c r="H409" s="849"/>
      <c r="I409" s="849">
        <v>0</v>
      </c>
      <c r="J409" s="849">
        <v>5</v>
      </c>
      <c r="K409" s="849">
        <v>0</v>
      </c>
      <c r="L409" s="849"/>
      <c r="M409" s="849">
        <v>0</v>
      </c>
      <c r="N409" s="849">
        <v>5</v>
      </c>
      <c r="O409" s="849">
        <v>0</v>
      </c>
      <c r="P409" s="837"/>
      <c r="Q409" s="850">
        <v>0</v>
      </c>
    </row>
    <row r="410" spans="1:17" ht="14.4" customHeight="1" x14ac:dyDescent="0.3">
      <c r="A410" s="831" t="s">
        <v>585</v>
      </c>
      <c r="B410" s="832" t="s">
        <v>4429</v>
      </c>
      <c r="C410" s="832" t="s">
        <v>4309</v>
      </c>
      <c r="D410" s="832" t="s">
        <v>4516</v>
      </c>
      <c r="E410" s="832" t="s">
        <v>4518</v>
      </c>
      <c r="F410" s="849">
        <v>2</v>
      </c>
      <c r="G410" s="849">
        <v>9456</v>
      </c>
      <c r="H410" s="849"/>
      <c r="I410" s="849">
        <v>4728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585</v>
      </c>
      <c r="B411" s="832" t="s">
        <v>4429</v>
      </c>
      <c r="C411" s="832" t="s">
        <v>4309</v>
      </c>
      <c r="D411" s="832" t="s">
        <v>4957</v>
      </c>
      <c r="E411" s="832" t="s">
        <v>4958</v>
      </c>
      <c r="F411" s="849">
        <v>4</v>
      </c>
      <c r="G411" s="849">
        <v>0</v>
      </c>
      <c r="H411" s="849"/>
      <c r="I411" s="849">
        <v>0</v>
      </c>
      <c r="J411" s="849">
        <v>1</v>
      </c>
      <c r="K411" s="849">
        <v>0</v>
      </c>
      <c r="L411" s="849"/>
      <c r="M411" s="849">
        <v>0</v>
      </c>
      <c r="N411" s="849"/>
      <c r="O411" s="849"/>
      <c r="P411" s="837"/>
      <c r="Q411" s="850"/>
    </row>
    <row r="412" spans="1:17" ht="14.4" customHeight="1" x14ac:dyDescent="0.3">
      <c r="A412" s="831" t="s">
        <v>585</v>
      </c>
      <c r="B412" s="832" t="s">
        <v>4429</v>
      </c>
      <c r="C412" s="832" t="s">
        <v>4309</v>
      </c>
      <c r="D412" s="832" t="s">
        <v>4440</v>
      </c>
      <c r="E412" s="832" t="s">
        <v>4441</v>
      </c>
      <c r="F412" s="849">
        <v>2</v>
      </c>
      <c r="G412" s="849">
        <v>37111</v>
      </c>
      <c r="H412" s="849">
        <v>0.99277707926486713</v>
      </c>
      <c r="I412" s="849">
        <v>18555.5</v>
      </c>
      <c r="J412" s="849">
        <v>2</v>
      </c>
      <c r="K412" s="849">
        <v>37381</v>
      </c>
      <c r="L412" s="849">
        <v>1</v>
      </c>
      <c r="M412" s="849">
        <v>18690.5</v>
      </c>
      <c r="N412" s="849"/>
      <c r="O412" s="849"/>
      <c r="P412" s="837"/>
      <c r="Q412" s="850"/>
    </row>
    <row r="413" spans="1:17" ht="14.4" customHeight="1" x14ac:dyDescent="0.3">
      <c r="A413" s="831" t="s">
        <v>585</v>
      </c>
      <c r="B413" s="832" t="s">
        <v>4429</v>
      </c>
      <c r="C413" s="832" t="s">
        <v>4309</v>
      </c>
      <c r="D413" s="832" t="s">
        <v>4440</v>
      </c>
      <c r="E413" s="832" t="s">
        <v>4959</v>
      </c>
      <c r="F413" s="849">
        <v>2</v>
      </c>
      <c r="G413" s="849">
        <v>37376</v>
      </c>
      <c r="H413" s="849"/>
      <c r="I413" s="849">
        <v>18688</v>
      </c>
      <c r="J413" s="849"/>
      <c r="K413" s="849"/>
      <c r="L413" s="849"/>
      <c r="M413" s="849"/>
      <c r="N413" s="849"/>
      <c r="O413" s="849"/>
      <c r="P413" s="837"/>
      <c r="Q413" s="850"/>
    </row>
    <row r="414" spans="1:17" ht="14.4" customHeight="1" x14ac:dyDescent="0.3">
      <c r="A414" s="831" t="s">
        <v>585</v>
      </c>
      <c r="B414" s="832" t="s">
        <v>4429</v>
      </c>
      <c r="C414" s="832" t="s">
        <v>4309</v>
      </c>
      <c r="D414" s="832" t="s">
        <v>4442</v>
      </c>
      <c r="E414" s="832" t="s">
        <v>4960</v>
      </c>
      <c r="F414" s="849">
        <v>2</v>
      </c>
      <c r="G414" s="849">
        <v>0</v>
      </c>
      <c r="H414" s="849"/>
      <c r="I414" s="849">
        <v>0</v>
      </c>
      <c r="J414" s="849"/>
      <c r="K414" s="849"/>
      <c r="L414" s="849"/>
      <c r="M414" s="849"/>
      <c r="N414" s="849"/>
      <c r="O414" s="849"/>
      <c r="P414" s="837"/>
      <c r="Q414" s="850"/>
    </row>
    <row r="415" spans="1:17" ht="14.4" customHeight="1" x14ac:dyDescent="0.3">
      <c r="A415" s="831" t="s">
        <v>585</v>
      </c>
      <c r="B415" s="832" t="s">
        <v>4429</v>
      </c>
      <c r="C415" s="832" t="s">
        <v>4309</v>
      </c>
      <c r="D415" s="832" t="s">
        <v>4442</v>
      </c>
      <c r="E415" s="832" t="s">
        <v>4443</v>
      </c>
      <c r="F415" s="849">
        <v>1</v>
      </c>
      <c r="G415" s="849">
        <v>0</v>
      </c>
      <c r="H415" s="849"/>
      <c r="I415" s="849">
        <v>0</v>
      </c>
      <c r="J415" s="849">
        <v>4</v>
      </c>
      <c r="K415" s="849">
        <v>0</v>
      </c>
      <c r="L415" s="849"/>
      <c r="M415" s="849">
        <v>0</v>
      </c>
      <c r="N415" s="849">
        <v>2</v>
      </c>
      <c r="O415" s="849">
        <v>0</v>
      </c>
      <c r="P415" s="837"/>
      <c r="Q415" s="850">
        <v>0</v>
      </c>
    </row>
    <row r="416" spans="1:17" ht="14.4" customHeight="1" x14ac:dyDescent="0.3">
      <c r="A416" s="831" t="s">
        <v>585</v>
      </c>
      <c r="B416" s="832" t="s">
        <v>4429</v>
      </c>
      <c r="C416" s="832" t="s">
        <v>4309</v>
      </c>
      <c r="D416" s="832" t="s">
        <v>4961</v>
      </c>
      <c r="E416" s="832" t="s">
        <v>4962</v>
      </c>
      <c r="F416" s="849">
        <v>13</v>
      </c>
      <c r="G416" s="849">
        <v>0</v>
      </c>
      <c r="H416" s="849"/>
      <c r="I416" s="849">
        <v>0</v>
      </c>
      <c r="J416" s="849">
        <v>2</v>
      </c>
      <c r="K416" s="849">
        <v>0</v>
      </c>
      <c r="L416" s="849"/>
      <c r="M416" s="849">
        <v>0</v>
      </c>
      <c r="N416" s="849">
        <v>7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585</v>
      </c>
      <c r="B417" s="832" t="s">
        <v>4429</v>
      </c>
      <c r="C417" s="832" t="s">
        <v>4309</v>
      </c>
      <c r="D417" s="832" t="s">
        <v>4963</v>
      </c>
      <c r="E417" s="832" t="s">
        <v>4964</v>
      </c>
      <c r="F417" s="849">
        <v>1</v>
      </c>
      <c r="G417" s="849">
        <v>0</v>
      </c>
      <c r="H417" s="849"/>
      <c r="I417" s="849">
        <v>0</v>
      </c>
      <c r="J417" s="849"/>
      <c r="K417" s="849"/>
      <c r="L417" s="849"/>
      <c r="M417" s="849"/>
      <c r="N417" s="849">
        <v>2</v>
      </c>
      <c r="O417" s="849">
        <v>0</v>
      </c>
      <c r="P417" s="837"/>
      <c r="Q417" s="850">
        <v>0</v>
      </c>
    </row>
    <row r="418" spans="1:17" ht="14.4" customHeight="1" x14ac:dyDescent="0.3">
      <c r="A418" s="831" t="s">
        <v>585</v>
      </c>
      <c r="B418" s="832" t="s">
        <v>4429</v>
      </c>
      <c r="C418" s="832" t="s">
        <v>4309</v>
      </c>
      <c r="D418" s="832" t="s">
        <v>4965</v>
      </c>
      <c r="E418" s="832" t="s">
        <v>4861</v>
      </c>
      <c r="F418" s="849">
        <v>1</v>
      </c>
      <c r="G418" s="849">
        <v>0</v>
      </c>
      <c r="H418" s="849"/>
      <c r="I418" s="849">
        <v>0</v>
      </c>
      <c r="J418" s="849">
        <v>1</v>
      </c>
      <c r="K418" s="849">
        <v>0</v>
      </c>
      <c r="L418" s="849"/>
      <c r="M418" s="849">
        <v>0</v>
      </c>
      <c r="N418" s="849"/>
      <c r="O418" s="849"/>
      <c r="P418" s="837"/>
      <c r="Q418" s="850"/>
    </row>
    <row r="419" spans="1:17" ht="14.4" customHeight="1" x14ac:dyDescent="0.3">
      <c r="A419" s="831" t="s">
        <v>585</v>
      </c>
      <c r="B419" s="832" t="s">
        <v>4429</v>
      </c>
      <c r="C419" s="832" t="s">
        <v>4309</v>
      </c>
      <c r="D419" s="832" t="s">
        <v>4966</v>
      </c>
      <c r="E419" s="832" t="s">
        <v>4967</v>
      </c>
      <c r="F419" s="849">
        <v>59</v>
      </c>
      <c r="G419" s="849">
        <v>0</v>
      </c>
      <c r="H419" s="849"/>
      <c r="I419" s="849">
        <v>0</v>
      </c>
      <c r="J419" s="849">
        <v>24</v>
      </c>
      <c r="K419" s="849">
        <v>0</v>
      </c>
      <c r="L419" s="849"/>
      <c r="M419" s="849">
        <v>0</v>
      </c>
      <c r="N419" s="849">
        <v>46</v>
      </c>
      <c r="O419" s="849">
        <v>0</v>
      </c>
      <c r="P419" s="837"/>
      <c r="Q419" s="850">
        <v>0</v>
      </c>
    </row>
    <row r="420" spans="1:17" ht="14.4" customHeight="1" x14ac:dyDescent="0.3">
      <c r="A420" s="831" t="s">
        <v>585</v>
      </c>
      <c r="B420" s="832" t="s">
        <v>4429</v>
      </c>
      <c r="C420" s="832" t="s">
        <v>4309</v>
      </c>
      <c r="D420" s="832" t="s">
        <v>4968</v>
      </c>
      <c r="E420" s="832" t="s">
        <v>4969</v>
      </c>
      <c r="F420" s="849">
        <v>2</v>
      </c>
      <c r="G420" s="849">
        <v>0</v>
      </c>
      <c r="H420" s="849"/>
      <c r="I420" s="849">
        <v>0</v>
      </c>
      <c r="J420" s="849">
        <v>3</v>
      </c>
      <c r="K420" s="849">
        <v>0</v>
      </c>
      <c r="L420" s="849"/>
      <c r="M420" s="849">
        <v>0</v>
      </c>
      <c r="N420" s="849">
        <v>6</v>
      </c>
      <c r="O420" s="849">
        <v>0</v>
      </c>
      <c r="P420" s="837"/>
      <c r="Q420" s="850">
        <v>0</v>
      </c>
    </row>
    <row r="421" spans="1:17" ht="14.4" customHeight="1" x14ac:dyDescent="0.3">
      <c r="A421" s="831" t="s">
        <v>585</v>
      </c>
      <c r="B421" s="832" t="s">
        <v>4429</v>
      </c>
      <c r="C421" s="832" t="s">
        <v>4309</v>
      </c>
      <c r="D421" s="832" t="s">
        <v>4970</v>
      </c>
      <c r="E421" s="832" t="s">
        <v>4967</v>
      </c>
      <c r="F421" s="849">
        <v>26</v>
      </c>
      <c r="G421" s="849">
        <v>0</v>
      </c>
      <c r="H421" s="849"/>
      <c r="I421" s="849">
        <v>0</v>
      </c>
      <c r="J421" s="849">
        <v>33</v>
      </c>
      <c r="K421" s="849">
        <v>0</v>
      </c>
      <c r="L421" s="849"/>
      <c r="M421" s="849">
        <v>0</v>
      </c>
      <c r="N421" s="849">
        <v>34</v>
      </c>
      <c r="O421" s="849">
        <v>0</v>
      </c>
      <c r="P421" s="837"/>
      <c r="Q421" s="850">
        <v>0</v>
      </c>
    </row>
    <row r="422" spans="1:17" ht="14.4" customHeight="1" x14ac:dyDescent="0.3">
      <c r="A422" s="831" t="s">
        <v>585</v>
      </c>
      <c r="B422" s="832" t="s">
        <v>4429</v>
      </c>
      <c r="C422" s="832" t="s">
        <v>4309</v>
      </c>
      <c r="D422" s="832" t="s">
        <v>4971</v>
      </c>
      <c r="E422" s="832" t="s">
        <v>4964</v>
      </c>
      <c r="F422" s="849">
        <v>1</v>
      </c>
      <c r="G422" s="849">
        <v>0</v>
      </c>
      <c r="H422" s="849"/>
      <c r="I422" s="849">
        <v>0</v>
      </c>
      <c r="J422" s="849"/>
      <c r="K422" s="849"/>
      <c r="L422" s="849"/>
      <c r="M422" s="849"/>
      <c r="N422" s="849"/>
      <c r="O422" s="849"/>
      <c r="P422" s="837"/>
      <c r="Q422" s="850"/>
    </row>
    <row r="423" spans="1:17" ht="14.4" customHeight="1" x14ac:dyDescent="0.3">
      <c r="A423" s="831" t="s">
        <v>585</v>
      </c>
      <c r="B423" s="832" t="s">
        <v>4429</v>
      </c>
      <c r="C423" s="832" t="s">
        <v>4309</v>
      </c>
      <c r="D423" s="832" t="s">
        <v>4444</v>
      </c>
      <c r="E423" s="832" t="s">
        <v>4445</v>
      </c>
      <c r="F423" s="849">
        <v>7</v>
      </c>
      <c r="G423" s="849">
        <v>0</v>
      </c>
      <c r="H423" s="849"/>
      <c r="I423" s="849">
        <v>0</v>
      </c>
      <c r="J423" s="849">
        <v>11</v>
      </c>
      <c r="K423" s="849">
        <v>0</v>
      </c>
      <c r="L423" s="849"/>
      <c r="M423" s="849">
        <v>0</v>
      </c>
      <c r="N423" s="849">
        <v>10</v>
      </c>
      <c r="O423" s="849">
        <v>0</v>
      </c>
      <c r="P423" s="837"/>
      <c r="Q423" s="850">
        <v>0</v>
      </c>
    </row>
    <row r="424" spans="1:17" ht="14.4" customHeight="1" x14ac:dyDescent="0.3">
      <c r="A424" s="831" t="s">
        <v>585</v>
      </c>
      <c r="B424" s="832" t="s">
        <v>4429</v>
      </c>
      <c r="C424" s="832" t="s">
        <v>4309</v>
      </c>
      <c r="D424" s="832" t="s">
        <v>4972</v>
      </c>
      <c r="E424" s="832" t="s">
        <v>4973</v>
      </c>
      <c r="F424" s="849">
        <v>2</v>
      </c>
      <c r="G424" s="849">
        <v>0</v>
      </c>
      <c r="H424" s="849"/>
      <c r="I424" s="849">
        <v>0</v>
      </c>
      <c r="J424" s="849">
        <v>1</v>
      </c>
      <c r="K424" s="849">
        <v>0</v>
      </c>
      <c r="L424" s="849"/>
      <c r="M424" s="849">
        <v>0</v>
      </c>
      <c r="N424" s="849">
        <v>1</v>
      </c>
      <c r="O424" s="849">
        <v>0</v>
      </c>
      <c r="P424" s="837"/>
      <c r="Q424" s="850">
        <v>0</v>
      </c>
    </row>
    <row r="425" spans="1:17" ht="14.4" customHeight="1" x14ac:dyDescent="0.3">
      <c r="A425" s="831" t="s">
        <v>585</v>
      </c>
      <c r="B425" s="832" t="s">
        <v>4429</v>
      </c>
      <c r="C425" s="832" t="s">
        <v>4309</v>
      </c>
      <c r="D425" s="832" t="s">
        <v>4974</v>
      </c>
      <c r="E425" s="832" t="s">
        <v>4975</v>
      </c>
      <c r="F425" s="849">
        <v>4</v>
      </c>
      <c r="G425" s="849">
        <v>196692</v>
      </c>
      <c r="H425" s="849">
        <v>0.57126592682735566</v>
      </c>
      <c r="I425" s="849">
        <v>49173</v>
      </c>
      <c r="J425" s="849">
        <v>7</v>
      </c>
      <c r="K425" s="849">
        <v>344309</v>
      </c>
      <c r="L425" s="849">
        <v>1</v>
      </c>
      <c r="M425" s="849">
        <v>49187</v>
      </c>
      <c r="N425" s="849">
        <v>8</v>
      </c>
      <c r="O425" s="849">
        <v>393784</v>
      </c>
      <c r="P425" s="837">
        <v>1.1436936008062526</v>
      </c>
      <c r="Q425" s="850">
        <v>49223</v>
      </c>
    </row>
    <row r="426" spans="1:17" ht="14.4" customHeight="1" x14ac:dyDescent="0.3">
      <c r="A426" s="831" t="s">
        <v>585</v>
      </c>
      <c r="B426" s="832" t="s">
        <v>4429</v>
      </c>
      <c r="C426" s="832" t="s">
        <v>4309</v>
      </c>
      <c r="D426" s="832" t="s">
        <v>4976</v>
      </c>
      <c r="E426" s="832" t="s">
        <v>4977</v>
      </c>
      <c r="F426" s="849">
        <v>3</v>
      </c>
      <c r="G426" s="849">
        <v>0</v>
      </c>
      <c r="H426" s="849"/>
      <c r="I426" s="849">
        <v>0</v>
      </c>
      <c r="J426" s="849">
        <v>2</v>
      </c>
      <c r="K426" s="849">
        <v>0</v>
      </c>
      <c r="L426" s="849"/>
      <c r="M426" s="849">
        <v>0</v>
      </c>
      <c r="N426" s="849">
        <v>2</v>
      </c>
      <c r="O426" s="849">
        <v>0</v>
      </c>
      <c r="P426" s="837"/>
      <c r="Q426" s="850">
        <v>0</v>
      </c>
    </row>
    <row r="427" spans="1:17" ht="14.4" customHeight="1" x14ac:dyDescent="0.3">
      <c r="A427" s="831" t="s">
        <v>585</v>
      </c>
      <c r="B427" s="832" t="s">
        <v>4429</v>
      </c>
      <c r="C427" s="832" t="s">
        <v>4309</v>
      </c>
      <c r="D427" s="832" t="s">
        <v>4978</v>
      </c>
      <c r="E427" s="832" t="s">
        <v>4979</v>
      </c>
      <c r="F427" s="849">
        <v>6</v>
      </c>
      <c r="G427" s="849">
        <v>0</v>
      </c>
      <c r="H427" s="849"/>
      <c r="I427" s="849">
        <v>0</v>
      </c>
      <c r="J427" s="849">
        <v>7</v>
      </c>
      <c r="K427" s="849">
        <v>0</v>
      </c>
      <c r="L427" s="849"/>
      <c r="M427" s="849">
        <v>0</v>
      </c>
      <c r="N427" s="849">
        <v>6</v>
      </c>
      <c r="O427" s="849">
        <v>0</v>
      </c>
      <c r="P427" s="837"/>
      <c r="Q427" s="850">
        <v>0</v>
      </c>
    </row>
    <row r="428" spans="1:17" ht="14.4" customHeight="1" x14ac:dyDescent="0.3">
      <c r="A428" s="831" t="s">
        <v>585</v>
      </c>
      <c r="B428" s="832" t="s">
        <v>4429</v>
      </c>
      <c r="C428" s="832" t="s">
        <v>4309</v>
      </c>
      <c r="D428" s="832" t="s">
        <v>4980</v>
      </c>
      <c r="E428" s="832" t="s">
        <v>4920</v>
      </c>
      <c r="F428" s="849">
        <v>2</v>
      </c>
      <c r="G428" s="849">
        <v>124484</v>
      </c>
      <c r="H428" s="849">
        <v>0.66650604215857923</v>
      </c>
      <c r="I428" s="849">
        <v>62242</v>
      </c>
      <c r="J428" s="849">
        <v>3</v>
      </c>
      <c r="K428" s="849">
        <v>186771</v>
      </c>
      <c r="L428" s="849">
        <v>1</v>
      </c>
      <c r="M428" s="849">
        <v>62257</v>
      </c>
      <c r="N428" s="849">
        <v>1</v>
      </c>
      <c r="O428" s="849">
        <v>62299</v>
      </c>
      <c r="P428" s="837">
        <v>0.33355820764465577</v>
      </c>
      <c r="Q428" s="850">
        <v>62299</v>
      </c>
    </row>
    <row r="429" spans="1:17" ht="14.4" customHeight="1" x14ac:dyDescent="0.3">
      <c r="A429" s="831" t="s">
        <v>585</v>
      </c>
      <c r="B429" s="832" t="s">
        <v>4429</v>
      </c>
      <c r="C429" s="832" t="s">
        <v>4309</v>
      </c>
      <c r="D429" s="832" t="s">
        <v>4981</v>
      </c>
      <c r="E429" s="832" t="s">
        <v>4886</v>
      </c>
      <c r="F429" s="849">
        <v>3</v>
      </c>
      <c r="G429" s="849">
        <v>0</v>
      </c>
      <c r="H429" s="849"/>
      <c r="I429" s="849">
        <v>0</v>
      </c>
      <c r="J429" s="849">
        <v>2</v>
      </c>
      <c r="K429" s="849">
        <v>0</v>
      </c>
      <c r="L429" s="849"/>
      <c r="M429" s="849">
        <v>0</v>
      </c>
      <c r="N429" s="849">
        <v>2</v>
      </c>
      <c r="O429" s="849">
        <v>0</v>
      </c>
      <c r="P429" s="837"/>
      <c r="Q429" s="850">
        <v>0</v>
      </c>
    </row>
    <row r="430" spans="1:17" ht="14.4" customHeight="1" x14ac:dyDescent="0.3">
      <c r="A430" s="831" t="s">
        <v>585</v>
      </c>
      <c r="B430" s="832" t="s">
        <v>4429</v>
      </c>
      <c r="C430" s="832" t="s">
        <v>4309</v>
      </c>
      <c r="D430" s="832" t="s">
        <v>4982</v>
      </c>
      <c r="E430" s="832" t="s">
        <v>4983</v>
      </c>
      <c r="F430" s="849">
        <v>1</v>
      </c>
      <c r="G430" s="849">
        <v>0</v>
      </c>
      <c r="H430" s="849"/>
      <c r="I430" s="849">
        <v>0</v>
      </c>
      <c r="J430" s="849"/>
      <c r="K430" s="849"/>
      <c r="L430" s="849"/>
      <c r="M430" s="849"/>
      <c r="N430" s="849">
        <v>1</v>
      </c>
      <c r="O430" s="849">
        <v>0</v>
      </c>
      <c r="P430" s="837"/>
      <c r="Q430" s="850">
        <v>0</v>
      </c>
    </row>
    <row r="431" spans="1:17" ht="14.4" customHeight="1" x14ac:dyDescent="0.3">
      <c r="A431" s="831" t="s">
        <v>585</v>
      </c>
      <c r="B431" s="832" t="s">
        <v>4429</v>
      </c>
      <c r="C431" s="832" t="s">
        <v>4309</v>
      </c>
      <c r="D431" s="832" t="s">
        <v>4984</v>
      </c>
      <c r="E431" s="832" t="s">
        <v>4985</v>
      </c>
      <c r="F431" s="849"/>
      <c r="G431" s="849"/>
      <c r="H431" s="849"/>
      <c r="I431" s="849"/>
      <c r="J431" s="849"/>
      <c r="K431" s="849"/>
      <c r="L431" s="849"/>
      <c r="M431" s="849"/>
      <c r="N431" s="849">
        <v>1</v>
      </c>
      <c r="O431" s="849">
        <v>0</v>
      </c>
      <c r="P431" s="837"/>
      <c r="Q431" s="850">
        <v>0</v>
      </c>
    </row>
    <row r="432" spans="1:17" ht="14.4" customHeight="1" x14ac:dyDescent="0.3">
      <c r="A432" s="831" t="s">
        <v>585</v>
      </c>
      <c r="B432" s="832" t="s">
        <v>4429</v>
      </c>
      <c r="C432" s="832" t="s">
        <v>4309</v>
      </c>
      <c r="D432" s="832" t="s">
        <v>4984</v>
      </c>
      <c r="E432" s="832" t="s">
        <v>4986</v>
      </c>
      <c r="F432" s="849"/>
      <c r="G432" s="849"/>
      <c r="H432" s="849"/>
      <c r="I432" s="849"/>
      <c r="J432" s="849">
        <v>1</v>
      </c>
      <c r="K432" s="849">
        <v>0</v>
      </c>
      <c r="L432" s="849"/>
      <c r="M432" s="849">
        <v>0</v>
      </c>
      <c r="N432" s="849"/>
      <c r="O432" s="849"/>
      <c r="P432" s="837"/>
      <c r="Q432" s="850"/>
    </row>
    <row r="433" spans="1:17" ht="14.4" customHeight="1" x14ac:dyDescent="0.3">
      <c r="A433" s="831" t="s">
        <v>585</v>
      </c>
      <c r="B433" s="832" t="s">
        <v>4429</v>
      </c>
      <c r="C433" s="832" t="s">
        <v>4309</v>
      </c>
      <c r="D433" s="832" t="s">
        <v>4987</v>
      </c>
      <c r="E433" s="832" t="s">
        <v>4878</v>
      </c>
      <c r="F433" s="849"/>
      <c r="G433" s="849"/>
      <c r="H433" s="849"/>
      <c r="I433" s="849"/>
      <c r="J433" s="849">
        <v>1</v>
      </c>
      <c r="K433" s="849">
        <v>0</v>
      </c>
      <c r="L433" s="849"/>
      <c r="M433" s="849">
        <v>0</v>
      </c>
      <c r="N433" s="849">
        <v>1</v>
      </c>
      <c r="O433" s="849">
        <v>0</v>
      </c>
      <c r="P433" s="837"/>
      <c r="Q433" s="850">
        <v>0</v>
      </c>
    </row>
    <row r="434" spans="1:17" ht="14.4" customHeight="1" x14ac:dyDescent="0.3">
      <c r="A434" s="831" t="s">
        <v>585</v>
      </c>
      <c r="B434" s="832" t="s">
        <v>4429</v>
      </c>
      <c r="C434" s="832" t="s">
        <v>4309</v>
      </c>
      <c r="D434" s="832" t="s">
        <v>4988</v>
      </c>
      <c r="E434" s="832" t="s">
        <v>4989</v>
      </c>
      <c r="F434" s="849"/>
      <c r="G434" s="849"/>
      <c r="H434" s="849"/>
      <c r="I434" s="849"/>
      <c r="J434" s="849">
        <v>1</v>
      </c>
      <c r="K434" s="849">
        <v>0</v>
      </c>
      <c r="L434" s="849"/>
      <c r="M434" s="849">
        <v>0</v>
      </c>
      <c r="N434" s="849"/>
      <c r="O434" s="849"/>
      <c r="P434" s="837"/>
      <c r="Q434" s="850"/>
    </row>
    <row r="435" spans="1:17" ht="14.4" customHeight="1" x14ac:dyDescent="0.3">
      <c r="A435" s="831" t="s">
        <v>585</v>
      </c>
      <c r="B435" s="832" t="s">
        <v>4429</v>
      </c>
      <c r="C435" s="832" t="s">
        <v>4309</v>
      </c>
      <c r="D435" s="832" t="s">
        <v>4990</v>
      </c>
      <c r="E435" s="832" t="s">
        <v>4991</v>
      </c>
      <c r="F435" s="849">
        <v>3</v>
      </c>
      <c r="G435" s="849">
        <v>0</v>
      </c>
      <c r="H435" s="849"/>
      <c r="I435" s="849">
        <v>0</v>
      </c>
      <c r="J435" s="849">
        <v>6</v>
      </c>
      <c r="K435" s="849">
        <v>0</v>
      </c>
      <c r="L435" s="849"/>
      <c r="M435" s="849">
        <v>0</v>
      </c>
      <c r="N435" s="849">
        <v>3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585</v>
      </c>
      <c r="B436" s="832" t="s">
        <v>4429</v>
      </c>
      <c r="C436" s="832" t="s">
        <v>4309</v>
      </c>
      <c r="D436" s="832" t="s">
        <v>4992</v>
      </c>
      <c r="E436" s="832" t="s">
        <v>4991</v>
      </c>
      <c r="F436" s="849">
        <v>2</v>
      </c>
      <c r="G436" s="849">
        <v>0</v>
      </c>
      <c r="H436" s="849"/>
      <c r="I436" s="849">
        <v>0</v>
      </c>
      <c r="J436" s="849">
        <v>5</v>
      </c>
      <c r="K436" s="849">
        <v>0</v>
      </c>
      <c r="L436" s="849"/>
      <c r="M436" s="849">
        <v>0</v>
      </c>
      <c r="N436" s="849">
        <v>2</v>
      </c>
      <c r="O436" s="849">
        <v>0</v>
      </c>
      <c r="P436" s="837"/>
      <c r="Q436" s="850">
        <v>0</v>
      </c>
    </row>
    <row r="437" spans="1:17" ht="14.4" customHeight="1" x14ac:dyDescent="0.3">
      <c r="A437" s="831" t="s">
        <v>585</v>
      </c>
      <c r="B437" s="832" t="s">
        <v>4429</v>
      </c>
      <c r="C437" s="832" t="s">
        <v>4309</v>
      </c>
      <c r="D437" s="832" t="s">
        <v>4993</v>
      </c>
      <c r="E437" s="832" t="s">
        <v>4994</v>
      </c>
      <c r="F437" s="849">
        <v>1</v>
      </c>
      <c r="G437" s="849">
        <v>0</v>
      </c>
      <c r="H437" s="849"/>
      <c r="I437" s="849">
        <v>0</v>
      </c>
      <c r="J437" s="849"/>
      <c r="K437" s="849"/>
      <c r="L437" s="849"/>
      <c r="M437" s="849"/>
      <c r="N437" s="849">
        <v>1</v>
      </c>
      <c r="O437" s="849">
        <v>0</v>
      </c>
      <c r="P437" s="837"/>
      <c r="Q437" s="850">
        <v>0</v>
      </c>
    </row>
    <row r="438" spans="1:17" ht="14.4" customHeight="1" x14ac:dyDescent="0.3">
      <c r="A438" s="831" t="s">
        <v>585</v>
      </c>
      <c r="B438" s="832" t="s">
        <v>4429</v>
      </c>
      <c r="C438" s="832" t="s">
        <v>4309</v>
      </c>
      <c r="D438" s="832" t="s">
        <v>4995</v>
      </c>
      <c r="E438" s="832" t="s">
        <v>4996</v>
      </c>
      <c r="F438" s="849">
        <v>9</v>
      </c>
      <c r="G438" s="849">
        <v>0</v>
      </c>
      <c r="H438" s="849"/>
      <c r="I438" s="849">
        <v>0</v>
      </c>
      <c r="J438" s="849">
        <v>6</v>
      </c>
      <c r="K438" s="849">
        <v>0</v>
      </c>
      <c r="L438" s="849"/>
      <c r="M438" s="849">
        <v>0</v>
      </c>
      <c r="N438" s="849">
        <v>2</v>
      </c>
      <c r="O438" s="849">
        <v>0</v>
      </c>
      <c r="P438" s="837"/>
      <c r="Q438" s="850">
        <v>0</v>
      </c>
    </row>
    <row r="439" spans="1:17" ht="14.4" customHeight="1" x14ac:dyDescent="0.3">
      <c r="A439" s="831" t="s">
        <v>585</v>
      </c>
      <c r="B439" s="832" t="s">
        <v>4429</v>
      </c>
      <c r="C439" s="832" t="s">
        <v>4309</v>
      </c>
      <c r="D439" s="832" t="s">
        <v>4997</v>
      </c>
      <c r="E439" s="832" t="s">
        <v>4998</v>
      </c>
      <c r="F439" s="849">
        <v>1</v>
      </c>
      <c r="G439" s="849">
        <v>0</v>
      </c>
      <c r="H439" s="849"/>
      <c r="I439" s="849">
        <v>0</v>
      </c>
      <c r="J439" s="849">
        <v>1</v>
      </c>
      <c r="K439" s="849">
        <v>0</v>
      </c>
      <c r="L439" s="849"/>
      <c r="M439" s="849">
        <v>0</v>
      </c>
      <c r="N439" s="849"/>
      <c r="O439" s="849"/>
      <c r="P439" s="837"/>
      <c r="Q439" s="850"/>
    </row>
    <row r="440" spans="1:17" ht="14.4" customHeight="1" x14ac:dyDescent="0.3">
      <c r="A440" s="831" t="s">
        <v>585</v>
      </c>
      <c r="B440" s="832" t="s">
        <v>4429</v>
      </c>
      <c r="C440" s="832" t="s">
        <v>4309</v>
      </c>
      <c r="D440" s="832" t="s">
        <v>4999</v>
      </c>
      <c r="E440" s="832" t="s">
        <v>5000</v>
      </c>
      <c r="F440" s="849">
        <v>4</v>
      </c>
      <c r="G440" s="849">
        <v>0</v>
      </c>
      <c r="H440" s="849"/>
      <c r="I440" s="849">
        <v>0</v>
      </c>
      <c r="J440" s="849">
        <v>1</v>
      </c>
      <c r="K440" s="849">
        <v>0</v>
      </c>
      <c r="L440" s="849"/>
      <c r="M440" s="849">
        <v>0</v>
      </c>
      <c r="N440" s="849">
        <v>1</v>
      </c>
      <c r="O440" s="849">
        <v>0</v>
      </c>
      <c r="P440" s="837"/>
      <c r="Q440" s="850">
        <v>0</v>
      </c>
    </row>
    <row r="441" spans="1:17" ht="14.4" customHeight="1" x14ac:dyDescent="0.3">
      <c r="A441" s="831" t="s">
        <v>585</v>
      </c>
      <c r="B441" s="832" t="s">
        <v>4429</v>
      </c>
      <c r="C441" s="832" t="s">
        <v>4309</v>
      </c>
      <c r="D441" s="832" t="s">
        <v>5001</v>
      </c>
      <c r="E441" s="832" t="s">
        <v>5002</v>
      </c>
      <c r="F441" s="849"/>
      <c r="G441" s="849"/>
      <c r="H441" s="849"/>
      <c r="I441" s="849"/>
      <c r="J441" s="849">
        <v>1</v>
      </c>
      <c r="K441" s="849">
        <v>0</v>
      </c>
      <c r="L441" s="849"/>
      <c r="M441" s="849">
        <v>0</v>
      </c>
      <c r="N441" s="849"/>
      <c r="O441" s="849"/>
      <c r="P441" s="837"/>
      <c r="Q441" s="850"/>
    </row>
    <row r="442" spans="1:17" ht="14.4" customHeight="1" x14ac:dyDescent="0.3">
      <c r="A442" s="831" t="s">
        <v>585</v>
      </c>
      <c r="B442" s="832" t="s">
        <v>4429</v>
      </c>
      <c r="C442" s="832" t="s">
        <v>4309</v>
      </c>
      <c r="D442" s="832" t="s">
        <v>5003</v>
      </c>
      <c r="E442" s="832" t="s">
        <v>5004</v>
      </c>
      <c r="F442" s="849"/>
      <c r="G442" s="849"/>
      <c r="H442" s="849"/>
      <c r="I442" s="849"/>
      <c r="J442" s="849">
        <v>3</v>
      </c>
      <c r="K442" s="849">
        <v>0</v>
      </c>
      <c r="L442" s="849"/>
      <c r="M442" s="849">
        <v>0</v>
      </c>
      <c r="N442" s="849"/>
      <c r="O442" s="849"/>
      <c r="P442" s="837"/>
      <c r="Q442" s="850"/>
    </row>
    <row r="443" spans="1:17" ht="14.4" customHeight="1" x14ac:dyDescent="0.3">
      <c r="A443" s="831" t="s">
        <v>585</v>
      </c>
      <c r="B443" s="832" t="s">
        <v>4429</v>
      </c>
      <c r="C443" s="832" t="s">
        <v>4309</v>
      </c>
      <c r="D443" s="832" t="s">
        <v>5005</v>
      </c>
      <c r="E443" s="832" t="s">
        <v>5006</v>
      </c>
      <c r="F443" s="849">
        <v>6</v>
      </c>
      <c r="G443" s="849">
        <v>0</v>
      </c>
      <c r="H443" s="849"/>
      <c r="I443" s="849">
        <v>0</v>
      </c>
      <c r="J443" s="849">
        <v>4</v>
      </c>
      <c r="K443" s="849">
        <v>0</v>
      </c>
      <c r="L443" s="849"/>
      <c r="M443" s="849">
        <v>0</v>
      </c>
      <c r="N443" s="849">
        <v>9</v>
      </c>
      <c r="O443" s="849">
        <v>0</v>
      </c>
      <c r="P443" s="837"/>
      <c r="Q443" s="850">
        <v>0</v>
      </c>
    </row>
    <row r="444" spans="1:17" ht="14.4" customHeight="1" x14ac:dyDescent="0.3">
      <c r="A444" s="831" t="s">
        <v>585</v>
      </c>
      <c r="B444" s="832" t="s">
        <v>4429</v>
      </c>
      <c r="C444" s="832" t="s">
        <v>4309</v>
      </c>
      <c r="D444" s="832" t="s">
        <v>5007</v>
      </c>
      <c r="E444" s="832" t="s">
        <v>5008</v>
      </c>
      <c r="F444" s="849">
        <v>1</v>
      </c>
      <c r="G444" s="849">
        <v>0</v>
      </c>
      <c r="H444" s="849"/>
      <c r="I444" s="849">
        <v>0</v>
      </c>
      <c r="J444" s="849"/>
      <c r="K444" s="849"/>
      <c r="L444" s="849"/>
      <c r="M444" s="849"/>
      <c r="N444" s="849"/>
      <c r="O444" s="849"/>
      <c r="P444" s="837"/>
      <c r="Q444" s="850"/>
    </row>
    <row r="445" spans="1:17" ht="14.4" customHeight="1" x14ac:dyDescent="0.3">
      <c r="A445" s="831" t="s">
        <v>585</v>
      </c>
      <c r="B445" s="832" t="s">
        <v>4429</v>
      </c>
      <c r="C445" s="832" t="s">
        <v>4309</v>
      </c>
      <c r="D445" s="832" t="s">
        <v>5009</v>
      </c>
      <c r="E445" s="832" t="s">
        <v>5010</v>
      </c>
      <c r="F445" s="849">
        <v>2</v>
      </c>
      <c r="G445" s="849">
        <v>0</v>
      </c>
      <c r="H445" s="849"/>
      <c r="I445" s="849">
        <v>0</v>
      </c>
      <c r="J445" s="849">
        <v>1</v>
      </c>
      <c r="K445" s="849">
        <v>0</v>
      </c>
      <c r="L445" s="849"/>
      <c r="M445" s="849">
        <v>0</v>
      </c>
      <c r="N445" s="849">
        <v>1</v>
      </c>
      <c r="O445" s="849">
        <v>0</v>
      </c>
      <c r="P445" s="837"/>
      <c r="Q445" s="850">
        <v>0</v>
      </c>
    </row>
    <row r="446" spans="1:17" ht="14.4" customHeight="1" x14ac:dyDescent="0.3">
      <c r="A446" s="831" t="s">
        <v>585</v>
      </c>
      <c r="B446" s="832" t="s">
        <v>4429</v>
      </c>
      <c r="C446" s="832" t="s">
        <v>4309</v>
      </c>
      <c r="D446" s="832" t="s">
        <v>5011</v>
      </c>
      <c r="E446" s="832" t="s">
        <v>5012</v>
      </c>
      <c r="F446" s="849"/>
      <c r="G446" s="849"/>
      <c r="H446" s="849"/>
      <c r="I446" s="849"/>
      <c r="J446" s="849">
        <v>1</v>
      </c>
      <c r="K446" s="849">
        <v>0</v>
      </c>
      <c r="L446" s="849"/>
      <c r="M446" s="849">
        <v>0</v>
      </c>
      <c r="N446" s="849"/>
      <c r="O446" s="849"/>
      <c r="P446" s="837"/>
      <c r="Q446" s="850"/>
    </row>
    <row r="447" spans="1:17" ht="14.4" customHeight="1" x14ac:dyDescent="0.3">
      <c r="A447" s="831" t="s">
        <v>585</v>
      </c>
      <c r="B447" s="832" t="s">
        <v>4429</v>
      </c>
      <c r="C447" s="832" t="s">
        <v>4309</v>
      </c>
      <c r="D447" s="832" t="s">
        <v>5013</v>
      </c>
      <c r="E447" s="832" t="s">
        <v>5014</v>
      </c>
      <c r="F447" s="849">
        <v>1</v>
      </c>
      <c r="G447" s="849">
        <v>0</v>
      </c>
      <c r="H447" s="849"/>
      <c r="I447" s="849">
        <v>0</v>
      </c>
      <c r="J447" s="849"/>
      <c r="K447" s="849"/>
      <c r="L447" s="849"/>
      <c r="M447" s="849"/>
      <c r="N447" s="849">
        <v>1</v>
      </c>
      <c r="O447" s="849">
        <v>0</v>
      </c>
      <c r="P447" s="837"/>
      <c r="Q447" s="850">
        <v>0</v>
      </c>
    </row>
    <row r="448" spans="1:17" ht="14.4" customHeight="1" x14ac:dyDescent="0.3">
      <c r="A448" s="831" t="s">
        <v>585</v>
      </c>
      <c r="B448" s="832" t="s">
        <v>4429</v>
      </c>
      <c r="C448" s="832" t="s">
        <v>4309</v>
      </c>
      <c r="D448" s="832" t="s">
        <v>5015</v>
      </c>
      <c r="E448" s="832" t="s">
        <v>5016</v>
      </c>
      <c r="F448" s="849">
        <v>1</v>
      </c>
      <c r="G448" s="849">
        <v>0</v>
      </c>
      <c r="H448" s="849"/>
      <c r="I448" s="849">
        <v>0</v>
      </c>
      <c r="J448" s="849"/>
      <c r="K448" s="849"/>
      <c r="L448" s="849"/>
      <c r="M448" s="849"/>
      <c r="N448" s="849"/>
      <c r="O448" s="849"/>
      <c r="P448" s="837"/>
      <c r="Q448" s="850"/>
    </row>
    <row r="449" spans="1:17" ht="14.4" customHeight="1" x14ac:dyDescent="0.3">
      <c r="A449" s="831" t="s">
        <v>585</v>
      </c>
      <c r="B449" s="832" t="s">
        <v>4429</v>
      </c>
      <c r="C449" s="832" t="s">
        <v>4309</v>
      </c>
      <c r="D449" s="832" t="s">
        <v>5017</v>
      </c>
      <c r="E449" s="832" t="s">
        <v>5018</v>
      </c>
      <c r="F449" s="849">
        <v>2</v>
      </c>
      <c r="G449" s="849">
        <v>0</v>
      </c>
      <c r="H449" s="849"/>
      <c r="I449" s="849">
        <v>0</v>
      </c>
      <c r="J449" s="849">
        <v>1</v>
      </c>
      <c r="K449" s="849">
        <v>0</v>
      </c>
      <c r="L449" s="849"/>
      <c r="M449" s="849">
        <v>0</v>
      </c>
      <c r="N449" s="849">
        <v>1</v>
      </c>
      <c r="O449" s="849">
        <v>0</v>
      </c>
      <c r="P449" s="837"/>
      <c r="Q449" s="850">
        <v>0</v>
      </c>
    </row>
    <row r="450" spans="1:17" ht="14.4" customHeight="1" x14ac:dyDescent="0.3">
      <c r="A450" s="831" t="s">
        <v>585</v>
      </c>
      <c r="B450" s="832" t="s">
        <v>4429</v>
      </c>
      <c r="C450" s="832" t="s">
        <v>4309</v>
      </c>
      <c r="D450" s="832" t="s">
        <v>5019</v>
      </c>
      <c r="E450" s="832" t="s">
        <v>5020</v>
      </c>
      <c r="F450" s="849">
        <v>1</v>
      </c>
      <c r="G450" s="849">
        <v>0</v>
      </c>
      <c r="H450" s="849"/>
      <c r="I450" s="849">
        <v>0</v>
      </c>
      <c r="J450" s="849"/>
      <c r="K450" s="849"/>
      <c r="L450" s="849"/>
      <c r="M450" s="849"/>
      <c r="N450" s="849">
        <v>1</v>
      </c>
      <c r="O450" s="849">
        <v>0</v>
      </c>
      <c r="P450" s="837"/>
      <c r="Q450" s="850">
        <v>0</v>
      </c>
    </row>
    <row r="451" spans="1:17" ht="14.4" customHeight="1" x14ac:dyDescent="0.3">
      <c r="A451" s="831" t="s">
        <v>585</v>
      </c>
      <c r="B451" s="832" t="s">
        <v>4429</v>
      </c>
      <c r="C451" s="832" t="s">
        <v>4309</v>
      </c>
      <c r="D451" s="832" t="s">
        <v>5021</v>
      </c>
      <c r="E451" s="832" t="s">
        <v>5022</v>
      </c>
      <c r="F451" s="849">
        <v>1</v>
      </c>
      <c r="G451" s="849">
        <v>0</v>
      </c>
      <c r="H451" s="849"/>
      <c r="I451" s="849">
        <v>0</v>
      </c>
      <c r="J451" s="849"/>
      <c r="K451" s="849"/>
      <c r="L451" s="849"/>
      <c r="M451" s="849"/>
      <c r="N451" s="849">
        <v>1</v>
      </c>
      <c r="O451" s="849">
        <v>0</v>
      </c>
      <c r="P451" s="837"/>
      <c r="Q451" s="850">
        <v>0</v>
      </c>
    </row>
    <row r="452" spans="1:17" ht="14.4" customHeight="1" x14ac:dyDescent="0.3">
      <c r="A452" s="831" t="s">
        <v>585</v>
      </c>
      <c r="B452" s="832" t="s">
        <v>4429</v>
      </c>
      <c r="C452" s="832" t="s">
        <v>4309</v>
      </c>
      <c r="D452" s="832" t="s">
        <v>5023</v>
      </c>
      <c r="E452" s="832" t="s">
        <v>5024</v>
      </c>
      <c r="F452" s="849"/>
      <c r="G452" s="849"/>
      <c r="H452" s="849"/>
      <c r="I452" s="849"/>
      <c r="J452" s="849"/>
      <c r="K452" s="849"/>
      <c r="L452" s="849"/>
      <c r="M452" s="849"/>
      <c r="N452" s="849">
        <v>1</v>
      </c>
      <c r="O452" s="849">
        <v>0</v>
      </c>
      <c r="P452" s="837"/>
      <c r="Q452" s="850">
        <v>0</v>
      </c>
    </row>
    <row r="453" spans="1:17" ht="14.4" customHeight="1" x14ac:dyDescent="0.3">
      <c r="A453" s="831" t="s">
        <v>585</v>
      </c>
      <c r="B453" s="832" t="s">
        <v>4429</v>
      </c>
      <c r="C453" s="832" t="s">
        <v>4309</v>
      </c>
      <c r="D453" s="832" t="s">
        <v>5025</v>
      </c>
      <c r="E453" s="832" t="s">
        <v>5026</v>
      </c>
      <c r="F453" s="849">
        <v>1</v>
      </c>
      <c r="G453" s="849">
        <v>0</v>
      </c>
      <c r="H453" s="849"/>
      <c r="I453" s="849">
        <v>0</v>
      </c>
      <c r="J453" s="849"/>
      <c r="K453" s="849"/>
      <c r="L453" s="849"/>
      <c r="M453" s="849"/>
      <c r="N453" s="849"/>
      <c r="O453" s="849"/>
      <c r="P453" s="837"/>
      <c r="Q453" s="850"/>
    </row>
    <row r="454" spans="1:17" ht="14.4" customHeight="1" x14ac:dyDescent="0.3">
      <c r="A454" s="831" t="s">
        <v>585</v>
      </c>
      <c r="B454" s="832" t="s">
        <v>4429</v>
      </c>
      <c r="C454" s="832" t="s">
        <v>4309</v>
      </c>
      <c r="D454" s="832" t="s">
        <v>5027</v>
      </c>
      <c r="E454" s="832" t="s">
        <v>5028</v>
      </c>
      <c r="F454" s="849">
        <v>2</v>
      </c>
      <c r="G454" s="849">
        <v>0</v>
      </c>
      <c r="H454" s="849"/>
      <c r="I454" s="849">
        <v>0</v>
      </c>
      <c r="J454" s="849"/>
      <c r="K454" s="849"/>
      <c r="L454" s="849"/>
      <c r="M454" s="849"/>
      <c r="N454" s="849"/>
      <c r="O454" s="849"/>
      <c r="P454" s="837"/>
      <c r="Q454" s="850"/>
    </row>
    <row r="455" spans="1:17" ht="14.4" customHeight="1" x14ac:dyDescent="0.3">
      <c r="A455" s="831" t="s">
        <v>585</v>
      </c>
      <c r="B455" s="832" t="s">
        <v>4429</v>
      </c>
      <c r="C455" s="832" t="s">
        <v>4309</v>
      </c>
      <c r="D455" s="832" t="s">
        <v>5029</v>
      </c>
      <c r="E455" s="832" t="s">
        <v>5030</v>
      </c>
      <c r="F455" s="849"/>
      <c r="G455" s="849"/>
      <c r="H455" s="849"/>
      <c r="I455" s="849"/>
      <c r="J455" s="849">
        <v>1</v>
      </c>
      <c r="K455" s="849">
        <v>0</v>
      </c>
      <c r="L455" s="849"/>
      <c r="M455" s="849">
        <v>0</v>
      </c>
      <c r="N455" s="849"/>
      <c r="O455" s="849"/>
      <c r="P455" s="837"/>
      <c r="Q455" s="850"/>
    </row>
    <row r="456" spans="1:17" ht="14.4" customHeight="1" x14ac:dyDescent="0.3">
      <c r="A456" s="831" t="s">
        <v>585</v>
      </c>
      <c r="B456" s="832" t="s">
        <v>4429</v>
      </c>
      <c r="C456" s="832" t="s">
        <v>4309</v>
      </c>
      <c r="D456" s="832" t="s">
        <v>5031</v>
      </c>
      <c r="E456" s="832" t="s">
        <v>5032</v>
      </c>
      <c r="F456" s="849"/>
      <c r="G456" s="849"/>
      <c r="H456" s="849"/>
      <c r="I456" s="849"/>
      <c r="J456" s="849"/>
      <c r="K456" s="849"/>
      <c r="L456" s="849"/>
      <c r="M456" s="849"/>
      <c r="N456" s="849">
        <v>2</v>
      </c>
      <c r="O456" s="849">
        <v>0</v>
      </c>
      <c r="P456" s="837"/>
      <c r="Q456" s="850">
        <v>0</v>
      </c>
    </row>
    <row r="457" spans="1:17" ht="14.4" customHeight="1" x14ac:dyDescent="0.3">
      <c r="A457" s="831" t="s">
        <v>585</v>
      </c>
      <c r="B457" s="832" t="s">
        <v>4429</v>
      </c>
      <c r="C457" s="832" t="s">
        <v>4309</v>
      </c>
      <c r="D457" s="832" t="s">
        <v>5033</v>
      </c>
      <c r="E457" s="832" t="s">
        <v>5034</v>
      </c>
      <c r="F457" s="849"/>
      <c r="G457" s="849"/>
      <c r="H457" s="849"/>
      <c r="I457" s="849"/>
      <c r="J457" s="849">
        <v>1</v>
      </c>
      <c r="K457" s="849">
        <v>0</v>
      </c>
      <c r="L457" s="849"/>
      <c r="M457" s="849">
        <v>0</v>
      </c>
      <c r="N457" s="849"/>
      <c r="O457" s="849"/>
      <c r="P457" s="837"/>
      <c r="Q457" s="850"/>
    </row>
    <row r="458" spans="1:17" ht="14.4" customHeight="1" x14ac:dyDescent="0.3">
      <c r="A458" s="831" t="s">
        <v>585</v>
      </c>
      <c r="B458" s="832" t="s">
        <v>4429</v>
      </c>
      <c r="C458" s="832" t="s">
        <v>4309</v>
      </c>
      <c r="D458" s="832" t="s">
        <v>5035</v>
      </c>
      <c r="E458" s="832" t="s">
        <v>5036</v>
      </c>
      <c r="F458" s="849"/>
      <c r="G458" s="849"/>
      <c r="H458" s="849"/>
      <c r="I458" s="849"/>
      <c r="J458" s="849">
        <v>1</v>
      </c>
      <c r="K458" s="849">
        <v>0</v>
      </c>
      <c r="L458" s="849"/>
      <c r="M458" s="849">
        <v>0</v>
      </c>
      <c r="N458" s="849"/>
      <c r="O458" s="849"/>
      <c r="P458" s="837"/>
      <c r="Q458" s="850"/>
    </row>
    <row r="459" spans="1:17" ht="14.4" customHeight="1" x14ac:dyDescent="0.3">
      <c r="A459" s="831" t="s">
        <v>585</v>
      </c>
      <c r="B459" s="832" t="s">
        <v>4429</v>
      </c>
      <c r="C459" s="832" t="s">
        <v>4309</v>
      </c>
      <c r="D459" s="832" t="s">
        <v>5037</v>
      </c>
      <c r="E459" s="832" t="s">
        <v>5038</v>
      </c>
      <c r="F459" s="849"/>
      <c r="G459" s="849"/>
      <c r="H459" s="849"/>
      <c r="I459" s="849"/>
      <c r="J459" s="849">
        <v>2</v>
      </c>
      <c r="K459" s="849">
        <v>15210</v>
      </c>
      <c r="L459" s="849">
        <v>1</v>
      </c>
      <c r="M459" s="849">
        <v>7605</v>
      </c>
      <c r="N459" s="849">
        <v>4</v>
      </c>
      <c r="O459" s="849">
        <v>30456</v>
      </c>
      <c r="P459" s="837">
        <v>2.0023668639053254</v>
      </c>
      <c r="Q459" s="850">
        <v>7614</v>
      </c>
    </row>
    <row r="460" spans="1:17" ht="14.4" customHeight="1" x14ac:dyDescent="0.3">
      <c r="A460" s="831" t="s">
        <v>585</v>
      </c>
      <c r="B460" s="832" t="s">
        <v>4429</v>
      </c>
      <c r="C460" s="832" t="s">
        <v>4309</v>
      </c>
      <c r="D460" s="832" t="s">
        <v>5039</v>
      </c>
      <c r="E460" s="832" t="s">
        <v>5040</v>
      </c>
      <c r="F460" s="849"/>
      <c r="G460" s="849"/>
      <c r="H460" s="849"/>
      <c r="I460" s="849"/>
      <c r="J460" s="849">
        <v>1</v>
      </c>
      <c r="K460" s="849">
        <v>0</v>
      </c>
      <c r="L460" s="849"/>
      <c r="M460" s="849">
        <v>0</v>
      </c>
      <c r="N460" s="849"/>
      <c r="O460" s="849"/>
      <c r="P460" s="837"/>
      <c r="Q460" s="850"/>
    </row>
    <row r="461" spans="1:17" ht="14.4" customHeight="1" x14ac:dyDescent="0.3">
      <c r="A461" s="831" t="s">
        <v>585</v>
      </c>
      <c r="B461" s="832" t="s">
        <v>4429</v>
      </c>
      <c r="C461" s="832" t="s">
        <v>4309</v>
      </c>
      <c r="D461" s="832" t="s">
        <v>5041</v>
      </c>
      <c r="E461" s="832" t="s">
        <v>5042</v>
      </c>
      <c r="F461" s="849"/>
      <c r="G461" s="849"/>
      <c r="H461" s="849"/>
      <c r="I461" s="849"/>
      <c r="J461" s="849">
        <v>1</v>
      </c>
      <c r="K461" s="849">
        <v>0</v>
      </c>
      <c r="L461" s="849"/>
      <c r="M461" s="849">
        <v>0</v>
      </c>
      <c r="N461" s="849"/>
      <c r="O461" s="849"/>
      <c r="P461" s="837"/>
      <c r="Q461" s="850"/>
    </row>
    <row r="462" spans="1:17" ht="14.4" customHeight="1" x14ac:dyDescent="0.3">
      <c r="A462" s="831" t="s">
        <v>585</v>
      </c>
      <c r="B462" s="832" t="s">
        <v>4429</v>
      </c>
      <c r="C462" s="832" t="s">
        <v>4309</v>
      </c>
      <c r="D462" s="832" t="s">
        <v>5043</v>
      </c>
      <c r="E462" s="832" t="s">
        <v>5044</v>
      </c>
      <c r="F462" s="849"/>
      <c r="G462" s="849"/>
      <c r="H462" s="849"/>
      <c r="I462" s="849"/>
      <c r="J462" s="849">
        <v>1</v>
      </c>
      <c r="K462" s="849">
        <v>0</v>
      </c>
      <c r="L462" s="849"/>
      <c r="M462" s="849">
        <v>0</v>
      </c>
      <c r="N462" s="849"/>
      <c r="O462" s="849"/>
      <c r="P462" s="837"/>
      <c r="Q462" s="850"/>
    </row>
    <row r="463" spans="1:17" ht="14.4" customHeight="1" x14ac:dyDescent="0.3">
      <c r="A463" s="831" t="s">
        <v>585</v>
      </c>
      <c r="B463" s="832" t="s">
        <v>4429</v>
      </c>
      <c r="C463" s="832" t="s">
        <v>4309</v>
      </c>
      <c r="D463" s="832" t="s">
        <v>5045</v>
      </c>
      <c r="E463" s="832" t="s">
        <v>5046</v>
      </c>
      <c r="F463" s="849"/>
      <c r="G463" s="849"/>
      <c r="H463" s="849"/>
      <c r="I463" s="849"/>
      <c r="J463" s="849"/>
      <c r="K463" s="849"/>
      <c r="L463" s="849"/>
      <c r="M463" s="849"/>
      <c r="N463" s="849">
        <v>1</v>
      </c>
      <c r="O463" s="849">
        <v>0</v>
      </c>
      <c r="P463" s="837"/>
      <c r="Q463" s="850">
        <v>0</v>
      </c>
    </row>
    <row r="464" spans="1:17" ht="14.4" customHeight="1" x14ac:dyDescent="0.3">
      <c r="A464" s="831" t="s">
        <v>585</v>
      </c>
      <c r="B464" s="832" t="s">
        <v>4429</v>
      </c>
      <c r="C464" s="832" t="s">
        <v>4309</v>
      </c>
      <c r="D464" s="832" t="s">
        <v>5047</v>
      </c>
      <c r="E464" s="832" t="s">
        <v>5048</v>
      </c>
      <c r="F464" s="849"/>
      <c r="G464" s="849"/>
      <c r="H464" s="849"/>
      <c r="I464" s="849"/>
      <c r="J464" s="849"/>
      <c r="K464" s="849"/>
      <c r="L464" s="849"/>
      <c r="M464" s="849"/>
      <c r="N464" s="849">
        <v>1</v>
      </c>
      <c r="O464" s="849">
        <v>0</v>
      </c>
      <c r="P464" s="837"/>
      <c r="Q464" s="850">
        <v>0</v>
      </c>
    </row>
    <row r="465" spans="1:17" ht="14.4" customHeight="1" x14ac:dyDescent="0.3">
      <c r="A465" s="831" t="s">
        <v>585</v>
      </c>
      <c r="B465" s="832" t="s">
        <v>4429</v>
      </c>
      <c r="C465" s="832" t="s">
        <v>4309</v>
      </c>
      <c r="D465" s="832" t="s">
        <v>5049</v>
      </c>
      <c r="E465" s="832" t="s">
        <v>4991</v>
      </c>
      <c r="F465" s="849"/>
      <c r="G465" s="849"/>
      <c r="H465" s="849"/>
      <c r="I465" s="849"/>
      <c r="J465" s="849"/>
      <c r="K465" s="849"/>
      <c r="L465" s="849"/>
      <c r="M465" s="849"/>
      <c r="N465" s="849">
        <v>1</v>
      </c>
      <c r="O465" s="849">
        <v>0</v>
      </c>
      <c r="P465" s="837"/>
      <c r="Q465" s="850">
        <v>0</v>
      </c>
    </row>
    <row r="466" spans="1:17" ht="14.4" customHeight="1" x14ac:dyDescent="0.3">
      <c r="A466" s="831" t="s">
        <v>585</v>
      </c>
      <c r="B466" s="832" t="s">
        <v>4429</v>
      </c>
      <c r="C466" s="832" t="s">
        <v>4309</v>
      </c>
      <c r="D466" s="832" t="s">
        <v>5050</v>
      </c>
      <c r="E466" s="832" t="s">
        <v>5051</v>
      </c>
      <c r="F466" s="849"/>
      <c r="G466" s="849"/>
      <c r="H466" s="849"/>
      <c r="I466" s="849"/>
      <c r="J466" s="849"/>
      <c r="K466" s="849"/>
      <c r="L466" s="849"/>
      <c r="M466" s="849"/>
      <c r="N466" s="849">
        <v>2</v>
      </c>
      <c r="O466" s="849">
        <v>0</v>
      </c>
      <c r="P466" s="837"/>
      <c r="Q466" s="850">
        <v>0</v>
      </c>
    </row>
    <row r="467" spans="1:17" ht="14.4" customHeight="1" x14ac:dyDescent="0.3">
      <c r="A467" s="831" t="s">
        <v>585</v>
      </c>
      <c r="B467" s="832" t="s">
        <v>4429</v>
      </c>
      <c r="C467" s="832" t="s">
        <v>4309</v>
      </c>
      <c r="D467" s="832" t="s">
        <v>5052</v>
      </c>
      <c r="E467" s="832" t="s">
        <v>5053</v>
      </c>
      <c r="F467" s="849"/>
      <c r="G467" s="849"/>
      <c r="H467" s="849"/>
      <c r="I467" s="849"/>
      <c r="J467" s="849">
        <v>1</v>
      </c>
      <c r="K467" s="849">
        <v>0</v>
      </c>
      <c r="L467" s="849"/>
      <c r="M467" s="849">
        <v>0</v>
      </c>
      <c r="N467" s="849"/>
      <c r="O467" s="849"/>
      <c r="P467" s="837"/>
      <c r="Q467" s="850"/>
    </row>
    <row r="468" spans="1:17" ht="14.4" customHeight="1" x14ac:dyDescent="0.3">
      <c r="A468" s="831" t="s">
        <v>585</v>
      </c>
      <c r="B468" s="832" t="s">
        <v>4429</v>
      </c>
      <c r="C468" s="832" t="s">
        <v>4309</v>
      </c>
      <c r="D468" s="832" t="s">
        <v>5054</v>
      </c>
      <c r="E468" s="832" t="s">
        <v>4908</v>
      </c>
      <c r="F468" s="849"/>
      <c r="G468" s="849"/>
      <c r="H468" s="849"/>
      <c r="I468" s="849"/>
      <c r="J468" s="849"/>
      <c r="K468" s="849"/>
      <c r="L468" s="849"/>
      <c r="M468" s="849"/>
      <c r="N468" s="849">
        <v>1</v>
      </c>
      <c r="O468" s="849">
        <v>0</v>
      </c>
      <c r="P468" s="837"/>
      <c r="Q468" s="850">
        <v>0</v>
      </c>
    </row>
    <row r="469" spans="1:17" ht="14.4" customHeight="1" x14ac:dyDescent="0.3">
      <c r="A469" s="831" t="s">
        <v>585</v>
      </c>
      <c r="B469" s="832" t="s">
        <v>4429</v>
      </c>
      <c r="C469" s="832" t="s">
        <v>4309</v>
      </c>
      <c r="D469" s="832" t="s">
        <v>5055</v>
      </c>
      <c r="E469" s="832" t="s">
        <v>5056</v>
      </c>
      <c r="F469" s="849"/>
      <c r="G469" s="849"/>
      <c r="H469" s="849"/>
      <c r="I469" s="849"/>
      <c r="J469" s="849"/>
      <c r="K469" s="849"/>
      <c r="L469" s="849"/>
      <c r="M469" s="849"/>
      <c r="N469" s="849">
        <v>83</v>
      </c>
      <c r="O469" s="849">
        <v>0</v>
      </c>
      <c r="P469" s="837"/>
      <c r="Q469" s="850">
        <v>0</v>
      </c>
    </row>
    <row r="470" spans="1:17" ht="14.4" customHeight="1" x14ac:dyDescent="0.3">
      <c r="A470" s="831" t="s">
        <v>585</v>
      </c>
      <c r="B470" s="832" t="s">
        <v>4429</v>
      </c>
      <c r="C470" s="832" t="s">
        <v>4309</v>
      </c>
      <c r="D470" s="832" t="s">
        <v>5055</v>
      </c>
      <c r="E470" s="832" t="s">
        <v>5057</v>
      </c>
      <c r="F470" s="849"/>
      <c r="G470" s="849"/>
      <c r="H470" s="849"/>
      <c r="I470" s="849"/>
      <c r="J470" s="849"/>
      <c r="K470" s="849"/>
      <c r="L470" s="849"/>
      <c r="M470" s="849"/>
      <c r="N470" s="849">
        <v>3</v>
      </c>
      <c r="O470" s="849">
        <v>0</v>
      </c>
      <c r="P470" s="837"/>
      <c r="Q470" s="850">
        <v>0</v>
      </c>
    </row>
    <row r="471" spans="1:17" ht="14.4" customHeight="1" x14ac:dyDescent="0.3">
      <c r="A471" s="831" t="s">
        <v>585</v>
      </c>
      <c r="B471" s="832" t="s">
        <v>5058</v>
      </c>
      <c r="C471" s="832" t="s">
        <v>4543</v>
      </c>
      <c r="D471" s="832" t="s">
        <v>5059</v>
      </c>
      <c r="E471" s="832"/>
      <c r="F471" s="849"/>
      <c r="G471" s="849"/>
      <c r="H471" s="849"/>
      <c r="I471" s="849"/>
      <c r="J471" s="849">
        <v>8</v>
      </c>
      <c r="K471" s="849">
        <v>399.44</v>
      </c>
      <c r="L471" s="849">
        <v>1</v>
      </c>
      <c r="M471" s="849">
        <v>49.93</v>
      </c>
      <c r="N471" s="849"/>
      <c r="O471" s="849"/>
      <c r="P471" s="837"/>
      <c r="Q471" s="850"/>
    </row>
    <row r="472" spans="1:17" ht="14.4" customHeight="1" x14ac:dyDescent="0.3">
      <c r="A472" s="831" t="s">
        <v>585</v>
      </c>
      <c r="B472" s="832" t="s">
        <v>5058</v>
      </c>
      <c r="C472" s="832" t="s">
        <v>4543</v>
      </c>
      <c r="D472" s="832" t="s">
        <v>4546</v>
      </c>
      <c r="E472" s="832" t="s">
        <v>1375</v>
      </c>
      <c r="F472" s="849">
        <v>4</v>
      </c>
      <c r="G472" s="849">
        <v>19952.440000000002</v>
      </c>
      <c r="H472" s="849">
        <v>0.5</v>
      </c>
      <c r="I472" s="849">
        <v>4988.1100000000006</v>
      </c>
      <c r="J472" s="849">
        <v>8</v>
      </c>
      <c r="K472" s="849">
        <v>39904.880000000005</v>
      </c>
      <c r="L472" s="849">
        <v>1</v>
      </c>
      <c r="M472" s="849">
        <v>4988.1100000000006</v>
      </c>
      <c r="N472" s="849">
        <v>3</v>
      </c>
      <c r="O472" s="849">
        <v>14964.27</v>
      </c>
      <c r="P472" s="837">
        <v>0.3749984964244974</v>
      </c>
      <c r="Q472" s="850">
        <v>4988.09</v>
      </c>
    </row>
    <row r="473" spans="1:17" ht="14.4" customHeight="1" x14ac:dyDescent="0.3">
      <c r="A473" s="831" t="s">
        <v>585</v>
      </c>
      <c r="B473" s="832" t="s">
        <v>5058</v>
      </c>
      <c r="C473" s="832" t="s">
        <v>4543</v>
      </c>
      <c r="D473" s="832" t="s">
        <v>5060</v>
      </c>
      <c r="E473" s="832" t="s">
        <v>2179</v>
      </c>
      <c r="F473" s="849">
        <v>28</v>
      </c>
      <c r="G473" s="849">
        <v>2393.44</v>
      </c>
      <c r="H473" s="849"/>
      <c r="I473" s="849">
        <v>85.48</v>
      </c>
      <c r="J473" s="849"/>
      <c r="K473" s="849"/>
      <c r="L473" s="849"/>
      <c r="M473" s="849"/>
      <c r="N473" s="849">
        <v>24</v>
      </c>
      <c r="O473" s="849">
        <v>1921.92</v>
      </c>
      <c r="P473" s="837"/>
      <c r="Q473" s="850">
        <v>80.08</v>
      </c>
    </row>
    <row r="474" spans="1:17" ht="14.4" customHeight="1" x14ac:dyDescent="0.3">
      <c r="A474" s="831" t="s">
        <v>585</v>
      </c>
      <c r="B474" s="832" t="s">
        <v>5058</v>
      </c>
      <c r="C474" s="832" t="s">
        <v>4543</v>
      </c>
      <c r="D474" s="832" t="s">
        <v>4548</v>
      </c>
      <c r="E474" s="832" t="s">
        <v>1871</v>
      </c>
      <c r="F474" s="849"/>
      <c r="G474" s="849"/>
      <c r="H474" s="849"/>
      <c r="I474" s="849"/>
      <c r="J474" s="849">
        <v>2.1</v>
      </c>
      <c r="K474" s="849">
        <v>926.59</v>
      </c>
      <c r="L474" s="849">
        <v>1</v>
      </c>
      <c r="M474" s="849">
        <v>441.23333333333335</v>
      </c>
      <c r="N474" s="849"/>
      <c r="O474" s="849"/>
      <c r="P474" s="837"/>
      <c r="Q474" s="850"/>
    </row>
    <row r="475" spans="1:17" ht="14.4" customHeight="1" x14ac:dyDescent="0.3">
      <c r="A475" s="831" t="s">
        <v>585</v>
      </c>
      <c r="B475" s="832" t="s">
        <v>5058</v>
      </c>
      <c r="C475" s="832" t="s">
        <v>4543</v>
      </c>
      <c r="D475" s="832" t="s">
        <v>4551</v>
      </c>
      <c r="E475" s="832" t="s">
        <v>1143</v>
      </c>
      <c r="F475" s="849">
        <v>187</v>
      </c>
      <c r="G475" s="849">
        <v>10920.800000000001</v>
      </c>
      <c r="H475" s="849">
        <v>0.57186544342507639</v>
      </c>
      <c r="I475" s="849">
        <v>58.400000000000006</v>
      </c>
      <c r="J475" s="849">
        <v>327</v>
      </c>
      <c r="K475" s="849">
        <v>19096.800000000003</v>
      </c>
      <c r="L475" s="849">
        <v>1</v>
      </c>
      <c r="M475" s="849">
        <v>58.400000000000006</v>
      </c>
      <c r="N475" s="849">
        <v>211</v>
      </c>
      <c r="O475" s="849">
        <v>12322.4</v>
      </c>
      <c r="P475" s="837">
        <v>0.64525993883792032</v>
      </c>
      <c r="Q475" s="850">
        <v>58.4</v>
      </c>
    </row>
    <row r="476" spans="1:17" ht="14.4" customHeight="1" x14ac:dyDescent="0.3">
      <c r="A476" s="831" t="s">
        <v>585</v>
      </c>
      <c r="B476" s="832" t="s">
        <v>5058</v>
      </c>
      <c r="C476" s="832" t="s">
        <v>4543</v>
      </c>
      <c r="D476" s="832" t="s">
        <v>5061</v>
      </c>
      <c r="E476" s="832" t="s">
        <v>1865</v>
      </c>
      <c r="F476" s="849">
        <v>0.7</v>
      </c>
      <c r="G476" s="849">
        <v>8409.3799999999992</v>
      </c>
      <c r="H476" s="849">
        <v>7.9545454545454544E-2</v>
      </c>
      <c r="I476" s="849">
        <v>12013.4</v>
      </c>
      <c r="J476" s="849">
        <v>8.8000000000000007</v>
      </c>
      <c r="K476" s="849">
        <v>105717.92</v>
      </c>
      <c r="L476" s="849">
        <v>1</v>
      </c>
      <c r="M476" s="849">
        <v>12013.4</v>
      </c>
      <c r="N476" s="849">
        <v>0.8</v>
      </c>
      <c r="O476" s="849">
        <v>9610.7199999999993</v>
      </c>
      <c r="P476" s="837">
        <v>9.0909090909090898E-2</v>
      </c>
      <c r="Q476" s="850">
        <v>12013.399999999998</v>
      </c>
    </row>
    <row r="477" spans="1:17" ht="14.4" customHeight="1" x14ac:dyDescent="0.3">
      <c r="A477" s="831" t="s">
        <v>585</v>
      </c>
      <c r="B477" s="832" t="s">
        <v>5058</v>
      </c>
      <c r="C477" s="832" t="s">
        <v>4543</v>
      </c>
      <c r="D477" s="832" t="s">
        <v>4553</v>
      </c>
      <c r="E477" s="832" t="s">
        <v>4554</v>
      </c>
      <c r="F477" s="849">
        <v>0.1</v>
      </c>
      <c r="G477" s="849">
        <v>494.39</v>
      </c>
      <c r="H477" s="849"/>
      <c r="I477" s="849">
        <v>4943.8999999999996</v>
      </c>
      <c r="J477" s="849"/>
      <c r="K477" s="849"/>
      <c r="L477" s="849"/>
      <c r="M477" s="849"/>
      <c r="N477" s="849"/>
      <c r="O477" s="849"/>
      <c r="P477" s="837"/>
      <c r="Q477" s="850"/>
    </row>
    <row r="478" spans="1:17" ht="14.4" customHeight="1" x14ac:dyDescent="0.3">
      <c r="A478" s="831" t="s">
        <v>585</v>
      </c>
      <c r="B478" s="832" t="s">
        <v>5058</v>
      </c>
      <c r="C478" s="832" t="s">
        <v>4543</v>
      </c>
      <c r="D478" s="832" t="s">
        <v>4555</v>
      </c>
      <c r="E478" s="832"/>
      <c r="F478" s="849">
        <v>76</v>
      </c>
      <c r="G478" s="849">
        <v>2934.36</v>
      </c>
      <c r="H478" s="849"/>
      <c r="I478" s="849">
        <v>38.61</v>
      </c>
      <c r="J478" s="849"/>
      <c r="K478" s="849"/>
      <c r="L478" s="849"/>
      <c r="M478" s="849"/>
      <c r="N478" s="849"/>
      <c r="O478" s="849"/>
      <c r="P478" s="837"/>
      <c r="Q478" s="850"/>
    </row>
    <row r="479" spans="1:17" ht="14.4" customHeight="1" x14ac:dyDescent="0.3">
      <c r="A479" s="831" t="s">
        <v>585</v>
      </c>
      <c r="B479" s="832" t="s">
        <v>5058</v>
      </c>
      <c r="C479" s="832" t="s">
        <v>4543</v>
      </c>
      <c r="D479" s="832" t="s">
        <v>4556</v>
      </c>
      <c r="E479" s="832" t="s">
        <v>4557</v>
      </c>
      <c r="F479" s="849">
        <v>1.2999999999999998</v>
      </c>
      <c r="G479" s="849">
        <v>502.58000000000004</v>
      </c>
      <c r="H479" s="849">
        <v>2.1665732637841102</v>
      </c>
      <c r="I479" s="849">
        <v>386.60000000000008</v>
      </c>
      <c r="J479" s="849">
        <v>0.6</v>
      </c>
      <c r="K479" s="849">
        <v>231.97</v>
      </c>
      <c r="L479" s="849">
        <v>1</v>
      </c>
      <c r="M479" s="849">
        <v>386.61666666666667</v>
      </c>
      <c r="N479" s="849">
        <v>2.9</v>
      </c>
      <c r="O479" s="849">
        <v>1121.1500000000001</v>
      </c>
      <c r="P479" s="837">
        <v>4.8331680820795793</v>
      </c>
      <c r="Q479" s="850">
        <v>386.60344827586209</v>
      </c>
    </row>
    <row r="480" spans="1:17" ht="14.4" customHeight="1" x14ac:dyDescent="0.3">
      <c r="A480" s="831" t="s">
        <v>585</v>
      </c>
      <c r="B480" s="832" t="s">
        <v>5058</v>
      </c>
      <c r="C480" s="832" t="s">
        <v>4543</v>
      </c>
      <c r="D480" s="832" t="s">
        <v>4558</v>
      </c>
      <c r="E480" s="832" t="s">
        <v>4559</v>
      </c>
      <c r="F480" s="849"/>
      <c r="G480" s="849"/>
      <c r="H480" s="849"/>
      <c r="I480" s="849"/>
      <c r="J480" s="849">
        <v>3</v>
      </c>
      <c r="K480" s="849">
        <v>115.83</v>
      </c>
      <c r="L480" s="849">
        <v>1</v>
      </c>
      <c r="M480" s="849">
        <v>38.61</v>
      </c>
      <c r="N480" s="849"/>
      <c r="O480" s="849"/>
      <c r="P480" s="837"/>
      <c r="Q480" s="850"/>
    </row>
    <row r="481" spans="1:17" ht="14.4" customHeight="1" x14ac:dyDescent="0.3">
      <c r="A481" s="831" t="s">
        <v>585</v>
      </c>
      <c r="B481" s="832" t="s">
        <v>5058</v>
      </c>
      <c r="C481" s="832" t="s">
        <v>4543</v>
      </c>
      <c r="D481" s="832" t="s">
        <v>4560</v>
      </c>
      <c r="E481" s="832" t="s">
        <v>1373</v>
      </c>
      <c r="F481" s="849">
        <v>3</v>
      </c>
      <c r="G481" s="849">
        <v>25514.909999999996</v>
      </c>
      <c r="H481" s="849">
        <v>0.30955518891668399</v>
      </c>
      <c r="I481" s="849">
        <v>8504.9699999999993</v>
      </c>
      <c r="J481" s="849">
        <v>9</v>
      </c>
      <c r="K481" s="849">
        <v>82424.430000000008</v>
      </c>
      <c r="L481" s="849">
        <v>1</v>
      </c>
      <c r="M481" s="849">
        <v>9158.27</v>
      </c>
      <c r="N481" s="849">
        <v>9</v>
      </c>
      <c r="O481" s="849">
        <v>82424.430000000008</v>
      </c>
      <c r="P481" s="837">
        <v>1</v>
      </c>
      <c r="Q481" s="850">
        <v>9158.27</v>
      </c>
    </row>
    <row r="482" spans="1:17" ht="14.4" customHeight="1" x14ac:dyDescent="0.3">
      <c r="A482" s="831" t="s">
        <v>585</v>
      </c>
      <c r="B482" s="832" t="s">
        <v>5058</v>
      </c>
      <c r="C482" s="832" t="s">
        <v>4543</v>
      </c>
      <c r="D482" s="832" t="s">
        <v>4561</v>
      </c>
      <c r="E482" s="832" t="s">
        <v>1373</v>
      </c>
      <c r="F482" s="849"/>
      <c r="G482" s="849"/>
      <c r="H482" s="849"/>
      <c r="I482" s="849"/>
      <c r="J482" s="849">
        <v>1</v>
      </c>
      <c r="K482" s="849">
        <v>16469.2</v>
      </c>
      <c r="L482" s="849">
        <v>1</v>
      </c>
      <c r="M482" s="849">
        <v>16469.2</v>
      </c>
      <c r="N482" s="849">
        <v>6</v>
      </c>
      <c r="O482" s="849">
        <v>104744.09999999999</v>
      </c>
      <c r="P482" s="837">
        <v>6.3599992713671574</v>
      </c>
      <c r="Q482" s="850">
        <v>17457.349999999999</v>
      </c>
    </row>
    <row r="483" spans="1:17" ht="14.4" customHeight="1" x14ac:dyDescent="0.3">
      <c r="A483" s="831" t="s">
        <v>585</v>
      </c>
      <c r="B483" s="832" t="s">
        <v>5058</v>
      </c>
      <c r="C483" s="832" t="s">
        <v>4543</v>
      </c>
      <c r="D483" s="832" t="s">
        <v>5062</v>
      </c>
      <c r="E483" s="832" t="s">
        <v>5063</v>
      </c>
      <c r="F483" s="849">
        <v>28</v>
      </c>
      <c r="G483" s="849">
        <v>1200.6400000000001</v>
      </c>
      <c r="H483" s="849">
        <v>0.66666666666666674</v>
      </c>
      <c r="I483" s="849">
        <v>42.88</v>
      </c>
      <c r="J483" s="849">
        <v>42</v>
      </c>
      <c r="K483" s="849">
        <v>1800.96</v>
      </c>
      <c r="L483" s="849">
        <v>1</v>
      </c>
      <c r="M483" s="849">
        <v>42.88</v>
      </c>
      <c r="N483" s="849"/>
      <c r="O483" s="849"/>
      <c r="P483" s="837"/>
      <c r="Q483" s="850"/>
    </row>
    <row r="484" spans="1:17" ht="14.4" customHeight="1" x14ac:dyDescent="0.3">
      <c r="A484" s="831" t="s">
        <v>585</v>
      </c>
      <c r="B484" s="832" t="s">
        <v>5058</v>
      </c>
      <c r="C484" s="832" t="s">
        <v>4543</v>
      </c>
      <c r="D484" s="832" t="s">
        <v>4562</v>
      </c>
      <c r="E484" s="832" t="s">
        <v>4563</v>
      </c>
      <c r="F484" s="849"/>
      <c r="G484" s="849"/>
      <c r="H484" s="849"/>
      <c r="I484" s="849"/>
      <c r="J484" s="849">
        <v>0.2</v>
      </c>
      <c r="K484" s="849">
        <v>108.69</v>
      </c>
      <c r="L484" s="849">
        <v>1</v>
      </c>
      <c r="M484" s="849">
        <v>543.44999999999993</v>
      </c>
      <c r="N484" s="849">
        <v>3.3</v>
      </c>
      <c r="O484" s="849">
        <v>1793.46</v>
      </c>
      <c r="P484" s="837">
        <v>16.500690035881867</v>
      </c>
      <c r="Q484" s="850">
        <v>543.4727272727273</v>
      </c>
    </row>
    <row r="485" spans="1:17" ht="14.4" customHeight="1" x14ac:dyDescent="0.3">
      <c r="A485" s="831" t="s">
        <v>585</v>
      </c>
      <c r="B485" s="832" t="s">
        <v>5058</v>
      </c>
      <c r="C485" s="832" t="s">
        <v>4543</v>
      </c>
      <c r="D485" s="832" t="s">
        <v>4564</v>
      </c>
      <c r="E485" s="832" t="s">
        <v>1133</v>
      </c>
      <c r="F485" s="849">
        <v>110</v>
      </c>
      <c r="G485" s="849">
        <v>8494.1999999999989</v>
      </c>
      <c r="H485" s="849">
        <v>18.333333333333332</v>
      </c>
      <c r="I485" s="849">
        <v>77.219999999999985</v>
      </c>
      <c r="J485" s="849">
        <v>6</v>
      </c>
      <c r="K485" s="849">
        <v>463.32</v>
      </c>
      <c r="L485" s="849">
        <v>1</v>
      </c>
      <c r="M485" s="849">
        <v>77.22</v>
      </c>
      <c r="N485" s="849">
        <v>6.6</v>
      </c>
      <c r="O485" s="849">
        <v>509.6</v>
      </c>
      <c r="P485" s="837">
        <v>1.0998877665544333</v>
      </c>
      <c r="Q485" s="850">
        <v>77.212121212121218</v>
      </c>
    </row>
    <row r="486" spans="1:17" ht="14.4" customHeight="1" x14ac:dyDescent="0.3">
      <c r="A486" s="831" t="s">
        <v>585</v>
      </c>
      <c r="B486" s="832" t="s">
        <v>5058</v>
      </c>
      <c r="C486" s="832" t="s">
        <v>4543</v>
      </c>
      <c r="D486" s="832" t="s">
        <v>4566</v>
      </c>
      <c r="E486" s="832" t="s">
        <v>4567</v>
      </c>
      <c r="F486" s="849">
        <v>36.800000000000004</v>
      </c>
      <c r="G486" s="849">
        <v>9999.2200000000012</v>
      </c>
      <c r="H486" s="849">
        <v>6.344884038199182</v>
      </c>
      <c r="I486" s="849">
        <v>271.71793478260872</v>
      </c>
      <c r="J486" s="849">
        <v>5.8</v>
      </c>
      <c r="K486" s="849">
        <v>1575.95</v>
      </c>
      <c r="L486" s="849">
        <v>1</v>
      </c>
      <c r="M486" s="849">
        <v>271.7155172413793</v>
      </c>
      <c r="N486" s="849">
        <v>25.200000000000003</v>
      </c>
      <c r="O486" s="849">
        <v>6847.42</v>
      </c>
      <c r="P486" s="837">
        <v>4.3449474919889592</v>
      </c>
      <c r="Q486" s="850">
        <v>271.72301587301587</v>
      </c>
    </row>
    <row r="487" spans="1:17" ht="14.4" customHeight="1" x14ac:dyDescent="0.3">
      <c r="A487" s="831" t="s">
        <v>585</v>
      </c>
      <c r="B487" s="832" t="s">
        <v>5058</v>
      </c>
      <c r="C487" s="832" t="s">
        <v>4543</v>
      </c>
      <c r="D487" s="832" t="s">
        <v>5064</v>
      </c>
      <c r="E487" s="832" t="s">
        <v>5065</v>
      </c>
      <c r="F487" s="849"/>
      <c r="G487" s="849"/>
      <c r="H487" s="849"/>
      <c r="I487" s="849"/>
      <c r="J487" s="849"/>
      <c r="K487" s="849"/>
      <c r="L487" s="849"/>
      <c r="M487" s="849"/>
      <c r="N487" s="849">
        <v>1</v>
      </c>
      <c r="O487" s="849">
        <v>5985.75</v>
      </c>
      <c r="P487" s="837"/>
      <c r="Q487" s="850">
        <v>5985.75</v>
      </c>
    </row>
    <row r="488" spans="1:17" ht="14.4" customHeight="1" x14ac:dyDescent="0.3">
      <c r="A488" s="831" t="s">
        <v>585</v>
      </c>
      <c r="B488" s="832" t="s">
        <v>5058</v>
      </c>
      <c r="C488" s="832" t="s">
        <v>4543</v>
      </c>
      <c r="D488" s="832" t="s">
        <v>4568</v>
      </c>
      <c r="E488" s="832" t="s">
        <v>4569</v>
      </c>
      <c r="F488" s="849">
        <v>2.5</v>
      </c>
      <c r="G488" s="849">
        <v>8159.33</v>
      </c>
      <c r="H488" s="849">
        <v>0.15527886835038812</v>
      </c>
      <c r="I488" s="849">
        <v>3263.732</v>
      </c>
      <c r="J488" s="849">
        <v>16.100000000000001</v>
      </c>
      <c r="K488" s="849">
        <v>52546.3</v>
      </c>
      <c r="L488" s="849">
        <v>1</v>
      </c>
      <c r="M488" s="849">
        <v>3263.7453416149069</v>
      </c>
      <c r="N488" s="849">
        <v>1.5</v>
      </c>
      <c r="O488" s="849">
        <v>4895.6000000000004</v>
      </c>
      <c r="P488" s="837">
        <v>9.316735907190421E-2</v>
      </c>
      <c r="Q488" s="850">
        <v>3263.7333333333336</v>
      </c>
    </row>
    <row r="489" spans="1:17" ht="14.4" customHeight="1" x14ac:dyDescent="0.3">
      <c r="A489" s="831" t="s">
        <v>585</v>
      </c>
      <c r="B489" s="832" t="s">
        <v>5058</v>
      </c>
      <c r="C489" s="832" t="s">
        <v>4543</v>
      </c>
      <c r="D489" s="832" t="s">
        <v>4570</v>
      </c>
      <c r="E489" s="832"/>
      <c r="F489" s="849">
        <v>0.4</v>
      </c>
      <c r="G489" s="849">
        <v>154.65</v>
      </c>
      <c r="H489" s="849"/>
      <c r="I489" s="849">
        <v>386.625</v>
      </c>
      <c r="J489" s="849"/>
      <c r="K489" s="849"/>
      <c r="L489" s="849"/>
      <c r="M489" s="849"/>
      <c r="N489" s="849"/>
      <c r="O489" s="849"/>
      <c r="P489" s="837"/>
      <c r="Q489" s="850"/>
    </row>
    <row r="490" spans="1:17" ht="14.4" customHeight="1" x14ac:dyDescent="0.3">
      <c r="A490" s="831" t="s">
        <v>585</v>
      </c>
      <c r="B490" s="832" t="s">
        <v>5058</v>
      </c>
      <c r="C490" s="832" t="s">
        <v>4543</v>
      </c>
      <c r="D490" s="832" t="s">
        <v>4571</v>
      </c>
      <c r="E490" s="832" t="s">
        <v>4572</v>
      </c>
      <c r="F490" s="849">
        <v>48</v>
      </c>
      <c r="G490" s="849">
        <v>10521.6</v>
      </c>
      <c r="H490" s="849">
        <v>6.8571428571428568</v>
      </c>
      <c r="I490" s="849">
        <v>219.20000000000002</v>
      </c>
      <c r="J490" s="849">
        <v>7</v>
      </c>
      <c r="K490" s="849">
        <v>1534.4</v>
      </c>
      <c r="L490" s="849">
        <v>1</v>
      </c>
      <c r="M490" s="849">
        <v>219.20000000000002</v>
      </c>
      <c r="N490" s="849">
        <v>7</v>
      </c>
      <c r="O490" s="849">
        <v>1534.4</v>
      </c>
      <c r="P490" s="837">
        <v>1</v>
      </c>
      <c r="Q490" s="850">
        <v>219.20000000000002</v>
      </c>
    </row>
    <row r="491" spans="1:17" ht="14.4" customHeight="1" x14ac:dyDescent="0.3">
      <c r="A491" s="831" t="s">
        <v>585</v>
      </c>
      <c r="B491" s="832" t="s">
        <v>5058</v>
      </c>
      <c r="C491" s="832" t="s">
        <v>4543</v>
      </c>
      <c r="D491" s="832" t="s">
        <v>4578</v>
      </c>
      <c r="E491" s="832" t="s">
        <v>4579</v>
      </c>
      <c r="F491" s="849"/>
      <c r="G491" s="849"/>
      <c r="H491" s="849"/>
      <c r="I491" s="849"/>
      <c r="J491" s="849">
        <v>54</v>
      </c>
      <c r="K491" s="849">
        <v>3300.4599999999996</v>
      </c>
      <c r="L491" s="849">
        <v>1</v>
      </c>
      <c r="M491" s="849">
        <v>61.119629629629621</v>
      </c>
      <c r="N491" s="849"/>
      <c r="O491" s="849"/>
      <c r="P491" s="837"/>
      <c r="Q491" s="850"/>
    </row>
    <row r="492" spans="1:17" ht="14.4" customHeight="1" x14ac:dyDescent="0.3">
      <c r="A492" s="831" t="s">
        <v>585</v>
      </c>
      <c r="B492" s="832" t="s">
        <v>5058</v>
      </c>
      <c r="C492" s="832" t="s">
        <v>4543</v>
      </c>
      <c r="D492" s="832" t="s">
        <v>5066</v>
      </c>
      <c r="E492" s="832"/>
      <c r="F492" s="849"/>
      <c r="G492" s="849"/>
      <c r="H492" s="849"/>
      <c r="I492" s="849"/>
      <c r="J492" s="849">
        <v>0.3</v>
      </c>
      <c r="K492" s="849">
        <v>13.91</v>
      </c>
      <c r="L492" s="849">
        <v>1</v>
      </c>
      <c r="M492" s="849">
        <v>46.366666666666667</v>
      </c>
      <c r="N492" s="849"/>
      <c r="O492" s="849"/>
      <c r="P492" s="837"/>
      <c r="Q492" s="850"/>
    </row>
    <row r="493" spans="1:17" ht="14.4" customHeight="1" x14ac:dyDescent="0.3">
      <c r="A493" s="831" t="s">
        <v>585</v>
      </c>
      <c r="B493" s="832" t="s">
        <v>5058</v>
      </c>
      <c r="C493" s="832" t="s">
        <v>4543</v>
      </c>
      <c r="D493" s="832" t="s">
        <v>4580</v>
      </c>
      <c r="E493" s="832" t="s">
        <v>4581</v>
      </c>
      <c r="F493" s="849">
        <v>15.1</v>
      </c>
      <c r="G493" s="849">
        <v>1189.8899999999999</v>
      </c>
      <c r="H493" s="849">
        <v>2.2537502841124324</v>
      </c>
      <c r="I493" s="849">
        <v>78.800662251655623</v>
      </c>
      <c r="J493" s="849">
        <v>6.6999999999999993</v>
      </c>
      <c r="K493" s="849">
        <v>527.96</v>
      </c>
      <c r="L493" s="849">
        <v>1</v>
      </c>
      <c r="M493" s="849">
        <v>78.800000000000011</v>
      </c>
      <c r="N493" s="849">
        <v>1.5</v>
      </c>
      <c r="O493" s="849">
        <v>118.19999999999999</v>
      </c>
      <c r="P493" s="837">
        <v>0.22388059701492533</v>
      </c>
      <c r="Q493" s="850">
        <v>78.8</v>
      </c>
    </row>
    <row r="494" spans="1:17" ht="14.4" customHeight="1" x14ac:dyDescent="0.3">
      <c r="A494" s="831" t="s">
        <v>585</v>
      </c>
      <c r="B494" s="832" t="s">
        <v>5058</v>
      </c>
      <c r="C494" s="832" t="s">
        <v>4543</v>
      </c>
      <c r="D494" s="832" t="s">
        <v>5067</v>
      </c>
      <c r="E494" s="832" t="s">
        <v>5068</v>
      </c>
      <c r="F494" s="849">
        <v>159.30000000000001</v>
      </c>
      <c r="G494" s="849">
        <v>205076.44</v>
      </c>
      <c r="H494" s="849">
        <v>1.3165288742622483</v>
      </c>
      <c r="I494" s="849">
        <v>1287.3599497802886</v>
      </c>
      <c r="J494" s="849">
        <v>121</v>
      </c>
      <c r="K494" s="849">
        <v>155770.56</v>
      </c>
      <c r="L494" s="849">
        <v>1</v>
      </c>
      <c r="M494" s="849">
        <v>1287.3599999999999</v>
      </c>
      <c r="N494" s="849"/>
      <c r="O494" s="849"/>
      <c r="P494" s="837"/>
      <c r="Q494" s="850"/>
    </row>
    <row r="495" spans="1:17" ht="14.4" customHeight="1" x14ac:dyDescent="0.3">
      <c r="A495" s="831" t="s">
        <v>585</v>
      </c>
      <c r="B495" s="832" t="s">
        <v>5058</v>
      </c>
      <c r="C495" s="832" t="s">
        <v>4543</v>
      </c>
      <c r="D495" s="832" t="s">
        <v>4582</v>
      </c>
      <c r="E495" s="832" t="s">
        <v>4583</v>
      </c>
      <c r="F495" s="849"/>
      <c r="G495" s="849"/>
      <c r="H495" s="849"/>
      <c r="I495" s="849"/>
      <c r="J495" s="849">
        <v>1.1000000000000001</v>
      </c>
      <c r="K495" s="849">
        <v>659.79</v>
      </c>
      <c r="L495" s="849">
        <v>1</v>
      </c>
      <c r="M495" s="849">
        <v>599.80909090909086</v>
      </c>
      <c r="N495" s="849"/>
      <c r="O495" s="849"/>
      <c r="P495" s="837"/>
      <c r="Q495" s="850"/>
    </row>
    <row r="496" spans="1:17" ht="14.4" customHeight="1" x14ac:dyDescent="0.3">
      <c r="A496" s="831" t="s">
        <v>585</v>
      </c>
      <c r="B496" s="832" t="s">
        <v>5058</v>
      </c>
      <c r="C496" s="832" t="s">
        <v>4543</v>
      </c>
      <c r="D496" s="832" t="s">
        <v>4584</v>
      </c>
      <c r="E496" s="832" t="s">
        <v>4583</v>
      </c>
      <c r="F496" s="849"/>
      <c r="G496" s="849"/>
      <c r="H496" s="849"/>
      <c r="I496" s="849"/>
      <c r="J496" s="849">
        <v>0.7</v>
      </c>
      <c r="K496" s="849">
        <v>559.83000000000004</v>
      </c>
      <c r="L496" s="849">
        <v>1</v>
      </c>
      <c r="M496" s="849">
        <v>799.75714285714298</v>
      </c>
      <c r="N496" s="849"/>
      <c r="O496" s="849"/>
      <c r="P496" s="837"/>
      <c r="Q496" s="850"/>
    </row>
    <row r="497" spans="1:17" ht="14.4" customHeight="1" x14ac:dyDescent="0.3">
      <c r="A497" s="831" t="s">
        <v>585</v>
      </c>
      <c r="B497" s="832" t="s">
        <v>5058</v>
      </c>
      <c r="C497" s="832" t="s">
        <v>4543</v>
      </c>
      <c r="D497" s="832" t="s">
        <v>4585</v>
      </c>
      <c r="E497" s="832" t="s">
        <v>4586</v>
      </c>
      <c r="F497" s="849"/>
      <c r="G497" s="849"/>
      <c r="H497" s="849"/>
      <c r="I497" s="849"/>
      <c r="J497" s="849"/>
      <c r="K497" s="849"/>
      <c r="L497" s="849"/>
      <c r="M497" s="849"/>
      <c r="N497" s="849">
        <v>1</v>
      </c>
      <c r="O497" s="849">
        <v>3498.62</v>
      </c>
      <c r="P497" s="837"/>
      <c r="Q497" s="850">
        <v>3498.62</v>
      </c>
    </row>
    <row r="498" spans="1:17" ht="14.4" customHeight="1" x14ac:dyDescent="0.3">
      <c r="A498" s="831" t="s">
        <v>585</v>
      </c>
      <c r="B498" s="832" t="s">
        <v>5058</v>
      </c>
      <c r="C498" s="832" t="s">
        <v>4543</v>
      </c>
      <c r="D498" s="832" t="s">
        <v>4587</v>
      </c>
      <c r="E498" s="832" t="s">
        <v>1131</v>
      </c>
      <c r="F498" s="849">
        <v>19</v>
      </c>
      <c r="G498" s="849">
        <v>1757.31</v>
      </c>
      <c r="H498" s="849">
        <v>0.61290322580645162</v>
      </c>
      <c r="I498" s="849">
        <v>92.49</v>
      </c>
      <c r="J498" s="849">
        <v>31</v>
      </c>
      <c r="K498" s="849">
        <v>2867.19</v>
      </c>
      <c r="L498" s="849">
        <v>1</v>
      </c>
      <c r="M498" s="849">
        <v>92.49</v>
      </c>
      <c r="N498" s="849">
        <v>32</v>
      </c>
      <c r="O498" s="849">
        <v>2959.68</v>
      </c>
      <c r="P498" s="837">
        <v>1.032258064516129</v>
      </c>
      <c r="Q498" s="850">
        <v>92.49</v>
      </c>
    </row>
    <row r="499" spans="1:17" ht="14.4" customHeight="1" x14ac:dyDescent="0.3">
      <c r="A499" s="831" t="s">
        <v>585</v>
      </c>
      <c r="B499" s="832" t="s">
        <v>5058</v>
      </c>
      <c r="C499" s="832" t="s">
        <v>4543</v>
      </c>
      <c r="D499" s="832" t="s">
        <v>4588</v>
      </c>
      <c r="E499" s="832" t="s">
        <v>1369</v>
      </c>
      <c r="F499" s="849"/>
      <c r="G499" s="849"/>
      <c r="H499" s="849"/>
      <c r="I499" s="849"/>
      <c r="J499" s="849"/>
      <c r="K499" s="849"/>
      <c r="L499" s="849"/>
      <c r="M499" s="849"/>
      <c r="N499" s="849">
        <v>90</v>
      </c>
      <c r="O499" s="849">
        <v>115862.39999999999</v>
      </c>
      <c r="P499" s="837"/>
      <c r="Q499" s="850">
        <v>1287.3599999999999</v>
      </c>
    </row>
    <row r="500" spans="1:17" ht="14.4" customHeight="1" x14ac:dyDescent="0.3">
      <c r="A500" s="831" t="s">
        <v>585</v>
      </c>
      <c r="B500" s="832" t="s">
        <v>5058</v>
      </c>
      <c r="C500" s="832" t="s">
        <v>4543</v>
      </c>
      <c r="D500" s="832" t="s">
        <v>4589</v>
      </c>
      <c r="E500" s="832" t="s">
        <v>4590</v>
      </c>
      <c r="F500" s="849">
        <v>0.3</v>
      </c>
      <c r="G500" s="849">
        <v>117.54</v>
      </c>
      <c r="H500" s="849"/>
      <c r="I500" s="849">
        <v>391.8</v>
      </c>
      <c r="J500" s="849"/>
      <c r="K500" s="849"/>
      <c r="L500" s="849"/>
      <c r="M500" s="849"/>
      <c r="N500" s="849"/>
      <c r="O500" s="849"/>
      <c r="P500" s="837"/>
      <c r="Q500" s="850"/>
    </row>
    <row r="501" spans="1:17" ht="14.4" customHeight="1" x14ac:dyDescent="0.3">
      <c r="A501" s="831" t="s">
        <v>585</v>
      </c>
      <c r="B501" s="832" t="s">
        <v>5058</v>
      </c>
      <c r="C501" s="832" t="s">
        <v>4543</v>
      </c>
      <c r="D501" s="832" t="s">
        <v>4593</v>
      </c>
      <c r="E501" s="832" t="s">
        <v>4592</v>
      </c>
      <c r="F501" s="849">
        <v>9</v>
      </c>
      <c r="G501" s="849">
        <v>1972.8</v>
      </c>
      <c r="H501" s="849">
        <v>0.25714285714285712</v>
      </c>
      <c r="I501" s="849">
        <v>219.2</v>
      </c>
      <c r="J501" s="849">
        <v>35</v>
      </c>
      <c r="K501" s="849">
        <v>7672</v>
      </c>
      <c r="L501" s="849">
        <v>1</v>
      </c>
      <c r="M501" s="849">
        <v>219.2</v>
      </c>
      <c r="N501" s="849">
        <v>8</v>
      </c>
      <c r="O501" s="849">
        <v>1753.6</v>
      </c>
      <c r="P501" s="837">
        <v>0.22857142857142856</v>
      </c>
      <c r="Q501" s="850">
        <v>219.2</v>
      </c>
    </row>
    <row r="502" spans="1:17" ht="14.4" customHeight="1" x14ac:dyDescent="0.3">
      <c r="A502" s="831" t="s">
        <v>585</v>
      </c>
      <c r="B502" s="832" t="s">
        <v>5058</v>
      </c>
      <c r="C502" s="832" t="s">
        <v>4543</v>
      </c>
      <c r="D502" s="832" t="s">
        <v>4594</v>
      </c>
      <c r="E502" s="832" t="s">
        <v>4595</v>
      </c>
      <c r="F502" s="849">
        <v>3.2</v>
      </c>
      <c r="G502" s="849">
        <v>1235.45</v>
      </c>
      <c r="H502" s="849">
        <v>1.2308834225025156</v>
      </c>
      <c r="I502" s="849">
        <v>386.078125</v>
      </c>
      <c r="J502" s="849">
        <v>2.5999999999999996</v>
      </c>
      <c r="K502" s="849">
        <v>1003.71</v>
      </c>
      <c r="L502" s="849">
        <v>1</v>
      </c>
      <c r="M502" s="849">
        <v>386.04230769230776</v>
      </c>
      <c r="N502" s="849">
        <v>12.600000000000001</v>
      </c>
      <c r="O502" s="849">
        <v>4864.4500000000007</v>
      </c>
      <c r="P502" s="837">
        <v>4.8464695977921917</v>
      </c>
      <c r="Q502" s="850">
        <v>386.06746031746036</v>
      </c>
    </row>
    <row r="503" spans="1:17" ht="14.4" customHeight="1" x14ac:dyDescent="0.3">
      <c r="A503" s="831" t="s">
        <v>585</v>
      </c>
      <c r="B503" s="832" t="s">
        <v>5058</v>
      </c>
      <c r="C503" s="832" t="s">
        <v>4543</v>
      </c>
      <c r="D503" s="832" t="s">
        <v>4596</v>
      </c>
      <c r="E503" s="832" t="s">
        <v>4595</v>
      </c>
      <c r="F503" s="849">
        <v>3.3</v>
      </c>
      <c r="G503" s="849">
        <v>2548.15</v>
      </c>
      <c r="H503" s="849"/>
      <c r="I503" s="849">
        <v>772.16666666666674</v>
      </c>
      <c r="J503" s="849"/>
      <c r="K503" s="849"/>
      <c r="L503" s="849"/>
      <c r="M503" s="849"/>
      <c r="N503" s="849"/>
      <c r="O503" s="849"/>
      <c r="P503" s="837"/>
      <c r="Q503" s="850"/>
    </row>
    <row r="504" spans="1:17" ht="14.4" customHeight="1" x14ac:dyDescent="0.3">
      <c r="A504" s="831" t="s">
        <v>585</v>
      </c>
      <c r="B504" s="832" t="s">
        <v>5058</v>
      </c>
      <c r="C504" s="832" t="s">
        <v>4543</v>
      </c>
      <c r="D504" s="832" t="s">
        <v>4597</v>
      </c>
      <c r="E504" s="832"/>
      <c r="F504" s="849">
        <v>6.17</v>
      </c>
      <c r="G504" s="849">
        <v>20559.439999999999</v>
      </c>
      <c r="H504" s="849">
        <v>4.0299826329675668</v>
      </c>
      <c r="I504" s="849">
        <v>3332.1620745542946</v>
      </c>
      <c r="J504" s="849">
        <v>1.5</v>
      </c>
      <c r="K504" s="849">
        <v>5101.62</v>
      </c>
      <c r="L504" s="849">
        <v>1</v>
      </c>
      <c r="M504" s="849">
        <v>3401.08</v>
      </c>
      <c r="N504" s="849"/>
      <c r="O504" s="849"/>
      <c r="P504" s="837"/>
      <c r="Q504" s="850"/>
    </row>
    <row r="505" spans="1:17" ht="14.4" customHeight="1" x14ac:dyDescent="0.3">
      <c r="A505" s="831" t="s">
        <v>585</v>
      </c>
      <c r="B505" s="832" t="s">
        <v>5058</v>
      </c>
      <c r="C505" s="832" t="s">
        <v>4543</v>
      </c>
      <c r="D505" s="832" t="s">
        <v>4598</v>
      </c>
      <c r="E505" s="832" t="s">
        <v>1749</v>
      </c>
      <c r="F505" s="849">
        <v>13.2</v>
      </c>
      <c r="G505" s="849">
        <v>5576.54</v>
      </c>
      <c r="H505" s="849">
        <v>5.5185401430960601</v>
      </c>
      <c r="I505" s="849">
        <v>422.46515151515155</v>
      </c>
      <c r="J505" s="849">
        <v>2.4</v>
      </c>
      <c r="K505" s="849">
        <v>1010.51</v>
      </c>
      <c r="L505" s="849">
        <v>1</v>
      </c>
      <c r="M505" s="849">
        <v>421.04583333333335</v>
      </c>
      <c r="N505" s="849">
        <v>3.8000000000000003</v>
      </c>
      <c r="O505" s="849">
        <v>1601.54</v>
      </c>
      <c r="P505" s="837">
        <v>1.5848828809215147</v>
      </c>
      <c r="Q505" s="850">
        <v>421.45789473684209</v>
      </c>
    </row>
    <row r="506" spans="1:17" ht="14.4" customHeight="1" x14ac:dyDescent="0.3">
      <c r="A506" s="831" t="s">
        <v>585</v>
      </c>
      <c r="B506" s="832" t="s">
        <v>5058</v>
      </c>
      <c r="C506" s="832" t="s">
        <v>4543</v>
      </c>
      <c r="D506" s="832" t="s">
        <v>4599</v>
      </c>
      <c r="E506" s="832" t="s">
        <v>1740</v>
      </c>
      <c r="F506" s="849"/>
      <c r="G506" s="849"/>
      <c r="H506" s="849"/>
      <c r="I506" s="849"/>
      <c r="J506" s="849">
        <v>24</v>
      </c>
      <c r="K506" s="849">
        <v>5260.8</v>
      </c>
      <c r="L506" s="849">
        <v>1</v>
      </c>
      <c r="M506" s="849">
        <v>219.20000000000002</v>
      </c>
      <c r="N506" s="849"/>
      <c r="O506" s="849"/>
      <c r="P506" s="837"/>
      <c r="Q506" s="850"/>
    </row>
    <row r="507" spans="1:17" ht="14.4" customHeight="1" x14ac:dyDescent="0.3">
      <c r="A507" s="831" t="s">
        <v>585</v>
      </c>
      <c r="B507" s="832" t="s">
        <v>5058</v>
      </c>
      <c r="C507" s="832" t="s">
        <v>4543</v>
      </c>
      <c r="D507" s="832" t="s">
        <v>5069</v>
      </c>
      <c r="E507" s="832" t="s">
        <v>5070</v>
      </c>
      <c r="F507" s="849"/>
      <c r="G507" s="849"/>
      <c r="H507" s="849"/>
      <c r="I507" s="849"/>
      <c r="J507" s="849">
        <v>5</v>
      </c>
      <c r="K507" s="849">
        <v>51647.45</v>
      </c>
      <c r="L507" s="849">
        <v>1</v>
      </c>
      <c r="M507" s="849">
        <v>10329.49</v>
      </c>
      <c r="N507" s="849"/>
      <c r="O507" s="849"/>
      <c r="P507" s="837"/>
      <c r="Q507" s="850"/>
    </row>
    <row r="508" spans="1:17" ht="14.4" customHeight="1" x14ac:dyDescent="0.3">
      <c r="A508" s="831" t="s">
        <v>585</v>
      </c>
      <c r="B508" s="832" t="s">
        <v>5058</v>
      </c>
      <c r="C508" s="832" t="s">
        <v>4543</v>
      </c>
      <c r="D508" s="832" t="s">
        <v>4600</v>
      </c>
      <c r="E508" s="832" t="s">
        <v>1371</v>
      </c>
      <c r="F508" s="849"/>
      <c r="G508" s="849"/>
      <c r="H508" s="849"/>
      <c r="I508" s="849"/>
      <c r="J508" s="849">
        <v>2</v>
      </c>
      <c r="K508" s="849">
        <v>6345.56</v>
      </c>
      <c r="L508" s="849">
        <v>1</v>
      </c>
      <c r="M508" s="849">
        <v>3172.78</v>
      </c>
      <c r="N508" s="849">
        <v>6</v>
      </c>
      <c r="O508" s="849">
        <v>19036.68</v>
      </c>
      <c r="P508" s="837">
        <v>3</v>
      </c>
      <c r="Q508" s="850">
        <v>3172.78</v>
      </c>
    </row>
    <row r="509" spans="1:17" ht="14.4" customHeight="1" x14ac:dyDescent="0.3">
      <c r="A509" s="831" t="s">
        <v>585</v>
      </c>
      <c r="B509" s="832" t="s">
        <v>5058</v>
      </c>
      <c r="C509" s="832" t="s">
        <v>4543</v>
      </c>
      <c r="D509" s="832" t="s">
        <v>4601</v>
      </c>
      <c r="E509" s="832" t="s">
        <v>1749</v>
      </c>
      <c r="F509" s="849"/>
      <c r="G509" s="849"/>
      <c r="H509" s="849"/>
      <c r="I509" s="849"/>
      <c r="J509" s="849">
        <v>5.1999999999999993</v>
      </c>
      <c r="K509" s="849">
        <v>4015.98</v>
      </c>
      <c r="L509" s="849">
        <v>1</v>
      </c>
      <c r="M509" s="849">
        <v>772.30384615384628</v>
      </c>
      <c r="N509" s="849"/>
      <c r="O509" s="849"/>
      <c r="P509" s="837"/>
      <c r="Q509" s="850"/>
    </row>
    <row r="510" spans="1:17" ht="14.4" customHeight="1" x14ac:dyDescent="0.3">
      <c r="A510" s="831" t="s">
        <v>585</v>
      </c>
      <c r="B510" s="832" t="s">
        <v>5058</v>
      </c>
      <c r="C510" s="832" t="s">
        <v>4543</v>
      </c>
      <c r="D510" s="832" t="s">
        <v>4602</v>
      </c>
      <c r="E510" s="832" t="s">
        <v>4603</v>
      </c>
      <c r="F510" s="849">
        <v>12</v>
      </c>
      <c r="G510" s="849">
        <v>7007.26</v>
      </c>
      <c r="H510" s="849">
        <v>1.6666333685342161</v>
      </c>
      <c r="I510" s="849">
        <v>583.93833333333339</v>
      </c>
      <c r="J510" s="849">
        <v>7.2000000000000011</v>
      </c>
      <c r="K510" s="849">
        <v>4204.4400000000005</v>
      </c>
      <c r="L510" s="849">
        <v>1</v>
      </c>
      <c r="M510" s="849">
        <v>583.94999999999993</v>
      </c>
      <c r="N510" s="849"/>
      <c r="O510" s="849"/>
      <c r="P510" s="837"/>
      <c r="Q510" s="850"/>
    </row>
    <row r="511" spans="1:17" ht="14.4" customHeight="1" x14ac:dyDescent="0.3">
      <c r="A511" s="831" t="s">
        <v>585</v>
      </c>
      <c r="B511" s="832" t="s">
        <v>5058</v>
      </c>
      <c r="C511" s="832" t="s">
        <v>4543</v>
      </c>
      <c r="D511" s="832" t="s">
        <v>4604</v>
      </c>
      <c r="E511" s="832" t="s">
        <v>1721</v>
      </c>
      <c r="F511" s="849"/>
      <c r="G511" s="849"/>
      <c r="H511" s="849"/>
      <c r="I511" s="849"/>
      <c r="J511" s="849"/>
      <c r="K511" s="849"/>
      <c r="L511" s="849"/>
      <c r="M511" s="849"/>
      <c r="N511" s="849">
        <v>2</v>
      </c>
      <c r="O511" s="849">
        <v>131.5</v>
      </c>
      <c r="P511" s="837"/>
      <c r="Q511" s="850">
        <v>65.75</v>
      </c>
    </row>
    <row r="512" spans="1:17" ht="14.4" customHeight="1" x14ac:dyDescent="0.3">
      <c r="A512" s="831" t="s">
        <v>585</v>
      </c>
      <c r="B512" s="832" t="s">
        <v>5058</v>
      </c>
      <c r="C512" s="832" t="s">
        <v>4543</v>
      </c>
      <c r="D512" s="832" t="s">
        <v>4610</v>
      </c>
      <c r="E512" s="832" t="s">
        <v>4611</v>
      </c>
      <c r="F512" s="849"/>
      <c r="G512" s="849"/>
      <c r="H512" s="849"/>
      <c r="I512" s="849"/>
      <c r="J512" s="849"/>
      <c r="K512" s="849"/>
      <c r="L512" s="849"/>
      <c r="M512" s="849"/>
      <c r="N512" s="849">
        <v>1.4000000000000001</v>
      </c>
      <c r="O512" s="849">
        <v>4569.22</v>
      </c>
      <c r="P512" s="837"/>
      <c r="Q512" s="850">
        <v>3263.7285714285713</v>
      </c>
    </row>
    <row r="513" spans="1:17" ht="14.4" customHeight="1" x14ac:dyDescent="0.3">
      <c r="A513" s="831" t="s">
        <v>585</v>
      </c>
      <c r="B513" s="832" t="s">
        <v>5058</v>
      </c>
      <c r="C513" s="832" t="s">
        <v>4543</v>
      </c>
      <c r="D513" s="832" t="s">
        <v>4613</v>
      </c>
      <c r="E513" s="832" t="s">
        <v>4614</v>
      </c>
      <c r="F513" s="849">
        <v>3</v>
      </c>
      <c r="G513" s="849">
        <v>9518.34</v>
      </c>
      <c r="H513" s="849"/>
      <c r="I513" s="849">
        <v>3172.78</v>
      </c>
      <c r="J513" s="849"/>
      <c r="K513" s="849"/>
      <c r="L513" s="849"/>
      <c r="M513" s="849"/>
      <c r="N513" s="849">
        <v>3</v>
      </c>
      <c r="O513" s="849">
        <v>9518.34</v>
      </c>
      <c r="P513" s="837"/>
      <c r="Q513" s="850">
        <v>3172.78</v>
      </c>
    </row>
    <row r="514" spans="1:17" ht="14.4" customHeight="1" x14ac:dyDescent="0.3">
      <c r="A514" s="831" t="s">
        <v>585</v>
      </c>
      <c r="B514" s="832" t="s">
        <v>5058</v>
      </c>
      <c r="C514" s="832" t="s">
        <v>4543</v>
      </c>
      <c r="D514" s="832" t="s">
        <v>4616</v>
      </c>
      <c r="E514" s="832" t="s">
        <v>1732</v>
      </c>
      <c r="F514" s="849"/>
      <c r="G514" s="849"/>
      <c r="H514" s="849"/>
      <c r="I514" s="849"/>
      <c r="J514" s="849">
        <v>0.3</v>
      </c>
      <c r="K514" s="849">
        <v>240.24</v>
      </c>
      <c r="L514" s="849">
        <v>1</v>
      </c>
      <c r="M514" s="849">
        <v>800.80000000000007</v>
      </c>
      <c r="N514" s="849">
        <v>2.4</v>
      </c>
      <c r="O514" s="849">
        <v>1921.92</v>
      </c>
      <c r="P514" s="837">
        <v>8</v>
      </c>
      <c r="Q514" s="850">
        <v>800.80000000000007</v>
      </c>
    </row>
    <row r="515" spans="1:17" ht="14.4" customHeight="1" x14ac:dyDescent="0.3">
      <c r="A515" s="831" t="s">
        <v>585</v>
      </c>
      <c r="B515" s="832" t="s">
        <v>5058</v>
      </c>
      <c r="C515" s="832" t="s">
        <v>4543</v>
      </c>
      <c r="D515" s="832" t="s">
        <v>4617</v>
      </c>
      <c r="E515" s="832"/>
      <c r="F515" s="849">
        <v>0.2</v>
      </c>
      <c r="G515" s="849">
        <v>652.75</v>
      </c>
      <c r="H515" s="849"/>
      <c r="I515" s="849">
        <v>3263.75</v>
      </c>
      <c r="J515" s="849"/>
      <c r="K515" s="849"/>
      <c r="L515" s="849"/>
      <c r="M515" s="849"/>
      <c r="N515" s="849"/>
      <c r="O515" s="849"/>
      <c r="P515" s="837"/>
      <c r="Q515" s="850"/>
    </row>
    <row r="516" spans="1:17" ht="14.4" customHeight="1" x14ac:dyDescent="0.3">
      <c r="A516" s="831" t="s">
        <v>585</v>
      </c>
      <c r="B516" s="832" t="s">
        <v>5058</v>
      </c>
      <c r="C516" s="832" t="s">
        <v>4543</v>
      </c>
      <c r="D516" s="832" t="s">
        <v>4618</v>
      </c>
      <c r="E516" s="832" t="s">
        <v>4619</v>
      </c>
      <c r="F516" s="849">
        <v>10.4</v>
      </c>
      <c r="G516" s="849">
        <v>3446.75</v>
      </c>
      <c r="H516" s="849">
        <v>2.0392195145039436</v>
      </c>
      <c r="I516" s="849">
        <v>331.41826923076923</v>
      </c>
      <c r="J516" s="849">
        <v>5.0999999999999996</v>
      </c>
      <c r="K516" s="849">
        <v>1690.2299999999998</v>
      </c>
      <c r="L516" s="849">
        <v>1</v>
      </c>
      <c r="M516" s="849">
        <v>331.41764705882349</v>
      </c>
      <c r="N516" s="849">
        <v>8.2000000000000011</v>
      </c>
      <c r="O516" s="849">
        <v>2717.6800000000003</v>
      </c>
      <c r="P516" s="837">
        <v>1.6078758512155154</v>
      </c>
      <c r="Q516" s="850">
        <v>331.42439024390245</v>
      </c>
    </row>
    <row r="517" spans="1:17" ht="14.4" customHeight="1" x14ac:dyDescent="0.3">
      <c r="A517" s="831" t="s">
        <v>585</v>
      </c>
      <c r="B517" s="832" t="s">
        <v>5058</v>
      </c>
      <c r="C517" s="832" t="s">
        <v>4543</v>
      </c>
      <c r="D517" s="832" t="s">
        <v>4620</v>
      </c>
      <c r="E517" s="832" t="s">
        <v>4621</v>
      </c>
      <c r="F517" s="849"/>
      <c r="G517" s="849"/>
      <c r="H517" s="849"/>
      <c r="I517" s="849"/>
      <c r="J517" s="849"/>
      <c r="K517" s="849"/>
      <c r="L517" s="849"/>
      <c r="M517" s="849"/>
      <c r="N517" s="849">
        <v>1.3</v>
      </c>
      <c r="O517" s="849">
        <v>9271.73</v>
      </c>
      <c r="P517" s="837"/>
      <c r="Q517" s="850">
        <v>7132.0999999999995</v>
      </c>
    </row>
    <row r="518" spans="1:17" ht="14.4" customHeight="1" x14ac:dyDescent="0.3">
      <c r="A518" s="831" t="s">
        <v>585</v>
      </c>
      <c r="B518" s="832" t="s">
        <v>5058</v>
      </c>
      <c r="C518" s="832" t="s">
        <v>4543</v>
      </c>
      <c r="D518" s="832" t="s">
        <v>5071</v>
      </c>
      <c r="E518" s="832" t="s">
        <v>1842</v>
      </c>
      <c r="F518" s="849"/>
      <c r="G518" s="849"/>
      <c r="H518" s="849"/>
      <c r="I518" s="849"/>
      <c r="J518" s="849"/>
      <c r="K518" s="849"/>
      <c r="L518" s="849"/>
      <c r="M518" s="849"/>
      <c r="N518" s="849">
        <v>4</v>
      </c>
      <c r="O518" s="849">
        <v>127792.44</v>
      </c>
      <c r="P518" s="837"/>
      <c r="Q518" s="850">
        <v>31948.11</v>
      </c>
    </row>
    <row r="519" spans="1:17" ht="14.4" customHeight="1" x14ac:dyDescent="0.3">
      <c r="A519" s="831" t="s">
        <v>585</v>
      </c>
      <c r="B519" s="832" t="s">
        <v>5058</v>
      </c>
      <c r="C519" s="832" t="s">
        <v>4543</v>
      </c>
      <c r="D519" s="832" t="s">
        <v>4622</v>
      </c>
      <c r="E519" s="832" t="s">
        <v>4623</v>
      </c>
      <c r="F519" s="849"/>
      <c r="G519" s="849"/>
      <c r="H519" s="849"/>
      <c r="I519" s="849"/>
      <c r="J519" s="849">
        <v>3.3</v>
      </c>
      <c r="K519" s="849">
        <v>7014.4800000000005</v>
      </c>
      <c r="L519" s="849">
        <v>1</v>
      </c>
      <c r="M519" s="849">
        <v>2125.6000000000004</v>
      </c>
      <c r="N519" s="849">
        <v>7.5</v>
      </c>
      <c r="O519" s="849">
        <v>15942</v>
      </c>
      <c r="P519" s="837">
        <v>2.2727272727272725</v>
      </c>
      <c r="Q519" s="850">
        <v>2125.6</v>
      </c>
    </row>
    <row r="520" spans="1:17" ht="14.4" customHeight="1" x14ac:dyDescent="0.3">
      <c r="A520" s="831" t="s">
        <v>585</v>
      </c>
      <c r="B520" s="832" t="s">
        <v>5058</v>
      </c>
      <c r="C520" s="832" t="s">
        <v>4543</v>
      </c>
      <c r="D520" s="832" t="s">
        <v>4624</v>
      </c>
      <c r="E520" s="832" t="s">
        <v>1390</v>
      </c>
      <c r="F520" s="849"/>
      <c r="G520" s="849"/>
      <c r="H520" s="849"/>
      <c r="I520" s="849"/>
      <c r="J520" s="849">
        <v>27</v>
      </c>
      <c r="K520" s="849">
        <v>5739.12</v>
      </c>
      <c r="L520" s="849">
        <v>1</v>
      </c>
      <c r="M520" s="849">
        <v>212.56</v>
      </c>
      <c r="N520" s="849">
        <v>50</v>
      </c>
      <c r="O520" s="849">
        <v>10628</v>
      </c>
      <c r="P520" s="837">
        <v>1.8518518518518519</v>
      </c>
      <c r="Q520" s="850">
        <v>212.56</v>
      </c>
    </row>
    <row r="521" spans="1:17" ht="14.4" customHeight="1" x14ac:dyDescent="0.3">
      <c r="A521" s="831" t="s">
        <v>585</v>
      </c>
      <c r="B521" s="832" t="s">
        <v>5058</v>
      </c>
      <c r="C521" s="832" t="s">
        <v>4543</v>
      </c>
      <c r="D521" s="832" t="s">
        <v>5072</v>
      </c>
      <c r="E521" s="832" t="s">
        <v>5073</v>
      </c>
      <c r="F521" s="849">
        <v>31</v>
      </c>
      <c r="G521" s="849">
        <v>35011.089999999997</v>
      </c>
      <c r="H521" s="849"/>
      <c r="I521" s="849">
        <v>1129.3899999999999</v>
      </c>
      <c r="J521" s="849"/>
      <c r="K521" s="849"/>
      <c r="L521" s="849"/>
      <c r="M521" s="849"/>
      <c r="N521" s="849"/>
      <c r="O521" s="849"/>
      <c r="P521" s="837"/>
      <c r="Q521" s="850"/>
    </row>
    <row r="522" spans="1:17" ht="14.4" customHeight="1" x14ac:dyDescent="0.3">
      <c r="A522" s="831" t="s">
        <v>585</v>
      </c>
      <c r="B522" s="832" t="s">
        <v>5058</v>
      </c>
      <c r="C522" s="832" t="s">
        <v>4543</v>
      </c>
      <c r="D522" s="832" t="s">
        <v>5074</v>
      </c>
      <c r="E522" s="832" t="s">
        <v>5075</v>
      </c>
      <c r="F522" s="849">
        <v>10</v>
      </c>
      <c r="G522" s="849">
        <v>33501.300000000003</v>
      </c>
      <c r="H522" s="849"/>
      <c r="I522" s="849">
        <v>3350.13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585</v>
      </c>
      <c r="B523" s="832" t="s">
        <v>5058</v>
      </c>
      <c r="C523" s="832" t="s">
        <v>4543</v>
      </c>
      <c r="D523" s="832" t="s">
        <v>4629</v>
      </c>
      <c r="E523" s="832" t="s">
        <v>4630</v>
      </c>
      <c r="F523" s="849"/>
      <c r="G523" s="849"/>
      <c r="H523" s="849"/>
      <c r="I523" s="849"/>
      <c r="J523" s="849"/>
      <c r="K523" s="849"/>
      <c r="L523" s="849"/>
      <c r="M523" s="849"/>
      <c r="N523" s="849">
        <v>0.8</v>
      </c>
      <c r="O523" s="849">
        <v>309.3</v>
      </c>
      <c r="P523" s="837"/>
      <c r="Q523" s="850">
        <v>386.625</v>
      </c>
    </row>
    <row r="524" spans="1:17" ht="14.4" customHeight="1" x14ac:dyDescent="0.3">
      <c r="A524" s="831" t="s">
        <v>585</v>
      </c>
      <c r="B524" s="832" t="s">
        <v>5058</v>
      </c>
      <c r="C524" s="832" t="s">
        <v>4543</v>
      </c>
      <c r="D524" s="832" t="s">
        <v>5076</v>
      </c>
      <c r="E524" s="832" t="s">
        <v>5077</v>
      </c>
      <c r="F524" s="849"/>
      <c r="G524" s="849"/>
      <c r="H524" s="849"/>
      <c r="I524" s="849"/>
      <c r="J524" s="849">
        <v>1</v>
      </c>
      <c r="K524" s="849">
        <v>8629.83</v>
      </c>
      <c r="L524" s="849">
        <v>1</v>
      </c>
      <c r="M524" s="849">
        <v>8629.83</v>
      </c>
      <c r="N524" s="849"/>
      <c r="O524" s="849"/>
      <c r="P524" s="837"/>
      <c r="Q524" s="850"/>
    </row>
    <row r="525" spans="1:17" ht="14.4" customHeight="1" x14ac:dyDescent="0.3">
      <c r="A525" s="831" t="s">
        <v>585</v>
      </c>
      <c r="B525" s="832" t="s">
        <v>5058</v>
      </c>
      <c r="C525" s="832" t="s">
        <v>4543</v>
      </c>
      <c r="D525" s="832" t="s">
        <v>4633</v>
      </c>
      <c r="E525" s="832" t="s">
        <v>4634</v>
      </c>
      <c r="F525" s="849"/>
      <c r="G525" s="849"/>
      <c r="H525" s="849"/>
      <c r="I525" s="849"/>
      <c r="J525" s="849"/>
      <c r="K525" s="849"/>
      <c r="L525" s="849"/>
      <c r="M525" s="849"/>
      <c r="N525" s="849">
        <v>1</v>
      </c>
      <c r="O525" s="849">
        <v>3172.78</v>
      </c>
      <c r="P525" s="837"/>
      <c r="Q525" s="850">
        <v>3172.78</v>
      </c>
    </row>
    <row r="526" spans="1:17" ht="14.4" customHeight="1" x14ac:dyDescent="0.3">
      <c r="A526" s="831" t="s">
        <v>585</v>
      </c>
      <c r="B526" s="832" t="s">
        <v>5058</v>
      </c>
      <c r="C526" s="832" t="s">
        <v>4543</v>
      </c>
      <c r="D526" s="832" t="s">
        <v>5078</v>
      </c>
      <c r="E526" s="832" t="s">
        <v>1375</v>
      </c>
      <c r="F526" s="849"/>
      <c r="G526" s="849"/>
      <c r="H526" s="849"/>
      <c r="I526" s="849"/>
      <c r="J526" s="849"/>
      <c r="K526" s="849"/>
      <c r="L526" s="849"/>
      <c r="M526" s="849"/>
      <c r="N526" s="849">
        <v>4</v>
      </c>
      <c r="O526" s="849">
        <v>39696</v>
      </c>
      <c r="P526" s="837"/>
      <c r="Q526" s="850">
        <v>9924</v>
      </c>
    </row>
    <row r="527" spans="1:17" ht="14.4" customHeight="1" x14ac:dyDescent="0.3">
      <c r="A527" s="831" t="s">
        <v>585</v>
      </c>
      <c r="B527" s="832" t="s">
        <v>5058</v>
      </c>
      <c r="C527" s="832" t="s">
        <v>4635</v>
      </c>
      <c r="D527" s="832" t="s">
        <v>4636</v>
      </c>
      <c r="E527" s="832" t="s">
        <v>4637</v>
      </c>
      <c r="F527" s="849">
        <v>299</v>
      </c>
      <c r="G527" s="849">
        <v>736643.32000000007</v>
      </c>
      <c r="H527" s="849">
        <v>0.87231016018869401</v>
      </c>
      <c r="I527" s="849">
        <v>2463.6900334448164</v>
      </c>
      <c r="J527" s="849">
        <v>321</v>
      </c>
      <c r="K527" s="849">
        <v>844474.08000000007</v>
      </c>
      <c r="L527" s="849">
        <v>1</v>
      </c>
      <c r="M527" s="849">
        <v>2630.7603738317757</v>
      </c>
      <c r="N527" s="849">
        <v>374</v>
      </c>
      <c r="O527" s="849">
        <v>987790.1</v>
      </c>
      <c r="P527" s="837">
        <v>1.1697103835324347</v>
      </c>
      <c r="Q527" s="850">
        <v>2641.15</v>
      </c>
    </row>
    <row r="528" spans="1:17" ht="14.4" customHeight="1" x14ac:dyDescent="0.3">
      <c r="A528" s="831" t="s">
        <v>585</v>
      </c>
      <c r="B528" s="832" t="s">
        <v>5058</v>
      </c>
      <c r="C528" s="832" t="s">
        <v>4635</v>
      </c>
      <c r="D528" s="832" t="s">
        <v>4638</v>
      </c>
      <c r="E528" s="832" t="s">
        <v>4639</v>
      </c>
      <c r="F528" s="849">
        <v>6</v>
      </c>
      <c r="G528" s="849">
        <v>59448.42</v>
      </c>
      <c r="H528" s="849">
        <v>0.44490283834600108</v>
      </c>
      <c r="I528" s="849">
        <v>9908.07</v>
      </c>
      <c r="J528" s="849">
        <v>13</v>
      </c>
      <c r="K528" s="849">
        <v>133621.13</v>
      </c>
      <c r="L528" s="849">
        <v>1</v>
      </c>
      <c r="M528" s="849">
        <v>10278.548461538461</v>
      </c>
      <c r="N528" s="849">
        <v>14</v>
      </c>
      <c r="O528" s="849">
        <v>144328.09999999998</v>
      </c>
      <c r="P528" s="837">
        <v>1.0801293178706091</v>
      </c>
      <c r="Q528" s="850">
        <v>10309.149999999998</v>
      </c>
    </row>
    <row r="529" spans="1:17" ht="14.4" customHeight="1" x14ac:dyDescent="0.3">
      <c r="A529" s="831" t="s">
        <v>585</v>
      </c>
      <c r="B529" s="832" t="s">
        <v>5058</v>
      </c>
      <c r="C529" s="832" t="s">
        <v>4635</v>
      </c>
      <c r="D529" s="832" t="s">
        <v>4640</v>
      </c>
      <c r="E529" s="832" t="s">
        <v>4641</v>
      </c>
      <c r="F529" s="849">
        <v>161</v>
      </c>
      <c r="G529" s="849">
        <v>171087.38</v>
      </c>
      <c r="H529" s="849">
        <v>0.84032607253113789</v>
      </c>
      <c r="I529" s="849">
        <v>1062.6545341614908</v>
      </c>
      <c r="J529" s="849">
        <v>170</v>
      </c>
      <c r="K529" s="849">
        <v>203596.41999999998</v>
      </c>
      <c r="L529" s="849">
        <v>1</v>
      </c>
      <c r="M529" s="849">
        <v>1197.626</v>
      </c>
      <c r="N529" s="849">
        <v>191</v>
      </c>
      <c r="O529" s="849">
        <v>231417.51</v>
      </c>
      <c r="P529" s="837">
        <v>1.1366482279010606</v>
      </c>
      <c r="Q529" s="850">
        <v>1211.6100000000001</v>
      </c>
    </row>
    <row r="530" spans="1:17" ht="14.4" customHeight="1" x14ac:dyDescent="0.3">
      <c r="A530" s="831" t="s">
        <v>585</v>
      </c>
      <c r="B530" s="832" t="s">
        <v>5058</v>
      </c>
      <c r="C530" s="832" t="s">
        <v>4391</v>
      </c>
      <c r="D530" s="832" t="s">
        <v>5079</v>
      </c>
      <c r="E530" s="832" t="s">
        <v>5080</v>
      </c>
      <c r="F530" s="849">
        <v>8</v>
      </c>
      <c r="G530" s="849">
        <v>6115.2</v>
      </c>
      <c r="H530" s="849">
        <v>2.666666666666667</v>
      </c>
      <c r="I530" s="849">
        <v>764.4</v>
      </c>
      <c r="J530" s="849">
        <v>3</v>
      </c>
      <c r="K530" s="849">
        <v>2293.1999999999998</v>
      </c>
      <c r="L530" s="849">
        <v>1</v>
      </c>
      <c r="M530" s="849">
        <v>764.4</v>
      </c>
      <c r="N530" s="849">
        <v>2</v>
      </c>
      <c r="O530" s="849">
        <v>1528.8</v>
      </c>
      <c r="P530" s="837">
        <v>0.66666666666666674</v>
      </c>
      <c r="Q530" s="850">
        <v>764.4</v>
      </c>
    </row>
    <row r="531" spans="1:17" ht="14.4" customHeight="1" x14ac:dyDescent="0.3">
      <c r="A531" s="831" t="s">
        <v>585</v>
      </c>
      <c r="B531" s="832" t="s">
        <v>5058</v>
      </c>
      <c r="C531" s="832" t="s">
        <v>4391</v>
      </c>
      <c r="D531" s="832" t="s">
        <v>5081</v>
      </c>
      <c r="E531" s="832" t="s">
        <v>5082</v>
      </c>
      <c r="F531" s="849"/>
      <c r="G531" s="849"/>
      <c r="H531" s="849"/>
      <c r="I531" s="849"/>
      <c r="J531" s="849">
        <v>2</v>
      </c>
      <c r="K531" s="849">
        <v>1578.58</v>
      </c>
      <c r="L531" s="849">
        <v>1</v>
      </c>
      <c r="M531" s="849">
        <v>789.29</v>
      </c>
      <c r="N531" s="849"/>
      <c r="O531" s="849"/>
      <c r="P531" s="837"/>
      <c r="Q531" s="850"/>
    </row>
    <row r="532" spans="1:17" ht="14.4" customHeight="1" x14ac:dyDescent="0.3">
      <c r="A532" s="831" t="s">
        <v>585</v>
      </c>
      <c r="B532" s="832" t="s">
        <v>5058</v>
      </c>
      <c r="C532" s="832" t="s">
        <v>4391</v>
      </c>
      <c r="D532" s="832" t="s">
        <v>5083</v>
      </c>
      <c r="E532" s="832" t="s">
        <v>5084</v>
      </c>
      <c r="F532" s="849"/>
      <c r="G532" s="849"/>
      <c r="H532" s="849"/>
      <c r="I532" s="849"/>
      <c r="J532" s="849"/>
      <c r="K532" s="849"/>
      <c r="L532" s="849"/>
      <c r="M532" s="849"/>
      <c r="N532" s="849">
        <v>1</v>
      </c>
      <c r="O532" s="849">
        <v>28950</v>
      </c>
      <c r="P532" s="837"/>
      <c r="Q532" s="850">
        <v>28950</v>
      </c>
    </row>
    <row r="533" spans="1:17" ht="14.4" customHeight="1" x14ac:dyDescent="0.3">
      <c r="A533" s="831" t="s">
        <v>585</v>
      </c>
      <c r="B533" s="832" t="s">
        <v>5058</v>
      </c>
      <c r="C533" s="832" t="s">
        <v>4391</v>
      </c>
      <c r="D533" s="832" t="s">
        <v>5085</v>
      </c>
      <c r="E533" s="832" t="s">
        <v>5084</v>
      </c>
      <c r="F533" s="849">
        <v>1</v>
      </c>
      <c r="G533" s="849">
        <v>28950</v>
      </c>
      <c r="H533" s="849"/>
      <c r="I533" s="849">
        <v>28950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" customHeight="1" x14ac:dyDescent="0.3">
      <c r="A534" s="831" t="s">
        <v>585</v>
      </c>
      <c r="B534" s="832" t="s">
        <v>5058</v>
      </c>
      <c r="C534" s="832" t="s">
        <v>4391</v>
      </c>
      <c r="D534" s="832" t="s">
        <v>4646</v>
      </c>
      <c r="E534" s="832" t="s">
        <v>4647</v>
      </c>
      <c r="F534" s="849"/>
      <c r="G534" s="849"/>
      <c r="H534" s="849"/>
      <c r="I534" s="849"/>
      <c r="J534" s="849"/>
      <c r="K534" s="849"/>
      <c r="L534" s="849"/>
      <c r="M534" s="849"/>
      <c r="N534" s="849">
        <v>1</v>
      </c>
      <c r="O534" s="849">
        <v>45021.47</v>
      </c>
      <c r="P534" s="837"/>
      <c r="Q534" s="850">
        <v>45021.47</v>
      </c>
    </row>
    <row r="535" spans="1:17" ht="14.4" customHeight="1" x14ac:dyDescent="0.3">
      <c r="A535" s="831" t="s">
        <v>585</v>
      </c>
      <c r="B535" s="832" t="s">
        <v>5058</v>
      </c>
      <c r="C535" s="832" t="s">
        <v>4391</v>
      </c>
      <c r="D535" s="832" t="s">
        <v>5086</v>
      </c>
      <c r="E535" s="832" t="s">
        <v>5087</v>
      </c>
      <c r="F535" s="849">
        <v>132</v>
      </c>
      <c r="G535" s="849">
        <v>10824</v>
      </c>
      <c r="H535" s="849">
        <v>0.75428571428571434</v>
      </c>
      <c r="I535" s="849">
        <v>82</v>
      </c>
      <c r="J535" s="849">
        <v>175</v>
      </c>
      <c r="K535" s="849">
        <v>14350</v>
      </c>
      <c r="L535" s="849">
        <v>1</v>
      </c>
      <c r="M535" s="849">
        <v>82</v>
      </c>
      <c r="N535" s="849"/>
      <c r="O535" s="849"/>
      <c r="P535" s="837"/>
      <c r="Q535" s="850"/>
    </row>
    <row r="536" spans="1:17" ht="14.4" customHeight="1" x14ac:dyDescent="0.3">
      <c r="A536" s="831" t="s">
        <v>585</v>
      </c>
      <c r="B536" s="832" t="s">
        <v>5058</v>
      </c>
      <c r="C536" s="832" t="s">
        <v>4391</v>
      </c>
      <c r="D536" s="832" t="s">
        <v>4654</v>
      </c>
      <c r="E536" s="832" t="s">
        <v>4655</v>
      </c>
      <c r="F536" s="849"/>
      <c r="G536" s="849"/>
      <c r="H536" s="849"/>
      <c r="I536" s="849"/>
      <c r="J536" s="849">
        <v>1</v>
      </c>
      <c r="K536" s="849">
        <v>10414.42</v>
      </c>
      <c r="L536" s="849">
        <v>1</v>
      </c>
      <c r="M536" s="849">
        <v>10414.42</v>
      </c>
      <c r="N536" s="849"/>
      <c r="O536" s="849"/>
      <c r="P536" s="837"/>
      <c r="Q536" s="850"/>
    </row>
    <row r="537" spans="1:17" ht="14.4" customHeight="1" x14ac:dyDescent="0.3">
      <c r="A537" s="831" t="s">
        <v>585</v>
      </c>
      <c r="B537" s="832" t="s">
        <v>5058</v>
      </c>
      <c r="C537" s="832" t="s">
        <v>4391</v>
      </c>
      <c r="D537" s="832" t="s">
        <v>5088</v>
      </c>
      <c r="E537" s="832" t="s">
        <v>5089</v>
      </c>
      <c r="F537" s="849">
        <v>1</v>
      </c>
      <c r="G537" s="849">
        <v>8159.29</v>
      </c>
      <c r="H537" s="849"/>
      <c r="I537" s="849">
        <v>8159.29</v>
      </c>
      <c r="J537" s="849"/>
      <c r="K537" s="849"/>
      <c r="L537" s="849"/>
      <c r="M537" s="849"/>
      <c r="N537" s="849"/>
      <c r="O537" s="849"/>
      <c r="P537" s="837"/>
      <c r="Q537" s="850"/>
    </row>
    <row r="538" spans="1:17" ht="14.4" customHeight="1" x14ac:dyDescent="0.3">
      <c r="A538" s="831" t="s">
        <v>585</v>
      </c>
      <c r="B538" s="832" t="s">
        <v>5058</v>
      </c>
      <c r="C538" s="832" t="s">
        <v>4391</v>
      </c>
      <c r="D538" s="832" t="s">
        <v>4656</v>
      </c>
      <c r="E538" s="832" t="s">
        <v>4657</v>
      </c>
      <c r="F538" s="849">
        <v>18</v>
      </c>
      <c r="G538" s="849">
        <v>317736</v>
      </c>
      <c r="H538" s="849"/>
      <c r="I538" s="849">
        <v>17652</v>
      </c>
      <c r="J538" s="849"/>
      <c r="K538" s="849"/>
      <c r="L538" s="849"/>
      <c r="M538" s="849"/>
      <c r="N538" s="849"/>
      <c r="O538" s="849"/>
      <c r="P538" s="837"/>
      <c r="Q538" s="850"/>
    </row>
    <row r="539" spans="1:17" ht="14.4" customHeight="1" x14ac:dyDescent="0.3">
      <c r="A539" s="831" t="s">
        <v>585</v>
      </c>
      <c r="B539" s="832" t="s">
        <v>5058</v>
      </c>
      <c r="C539" s="832" t="s">
        <v>4391</v>
      </c>
      <c r="D539" s="832" t="s">
        <v>4658</v>
      </c>
      <c r="E539" s="832" t="s">
        <v>4659</v>
      </c>
      <c r="F539" s="849">
        <v>18</v>
      </c>
      <c r="G539" s="849">
        <v>120330</v>
      </c>
      <c r="H539" s="849"/>
      <c r="I539" s="849">
        <v>6685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585</v>
      </c>
      <c r="B540" s="832" t="s">
        <v>5058</v>
      </c>
      <c r="C540" s="832" t="s">
        <v>4391</v>
      </c>
      <c r="D540" s="832" t="s">
        <v>4660</v>
      </c>
      <c r="E540" s="832" t="s">
        <v>4661</v>
      </c>
      <c r="F540" s="849">
        <v>6</v>
      </c>
      <c r="G540" s="849">
        <v>95505.9</v>
      </c>
      <c r="H540" s="849">
        <v>0.6</v>
      </c>
      <c r="I540" s="849">
        <v>15917.65</v>
      </c>
      <c r="J540" s="849">
        <v>10</v>
      </c>
      <c r="K540" s="849">
        <v>159176.5</v>
      </c>
      <c r="L540" s="849">
        <v>1</v>
      </c>
      <c r="M540" s="849">
        <v>15917.65</v>
      </c>
      <c r="N540" s="849">
        <v>4</v>
      </c>
      <c r="O540" s="849">
        <v>63670.6</v>
      </c>
      <c r="P540" s="837">
        <v>0.39999999999999997</v>
      </c>
      <c r="Q540" s="850">
        <v>15917.65</v>
      </c>
    </row>
    <row r="541" spans="1:17" ht="14.4" customHeight="1" x14ac:dyDescent="0.3">
      <c r="A541" s="831" t="s">
        <v>585</v>
      </c>
      <c r="B541" s="832" t="s">
        <v>5058</v>
      </c>
      <c r="C541" s="832" t="s">
        <v>4391</v>
      </c>
      <c r="D541" s="832" t="s">
        <v>4662</v>
      </c>
      <c r="E541" s="832" t="s">
        <v>4663</v>
      </c>
      <c r="F541" s="849">
        <v>6</v>
      </c>
      <c r="G541" s="849">
        <v>40920</v>
      </c>
      <c r="H541" s="849">
        <v>0.6</v>
      </c>
      <c r="I541" s="849">
        <v>6820</v>
      </c>
      <c r="J541" s="849">
        <v>10</v>
      </c>
      <c r="K541" s="849">
        <v>68200</v>
      </c>
      <c r="L541" s="849">
        <v>1</v>
      </c>
      <c r="M541" s="849">
        <v>6820</v>
      </c>
      <c r="N541" s="849">
        <v>4</v>
      </c>
      <c r="O541" s="849">
        <v>24418.639999999999</v>
      </c>
      <c r="P541" s="837">
        <v>0.35804457478005863</v>
      </c>
      <c r="Q541" s="850">
        <v>6104.66</v>
      </c>
    </row>
    <row r="542" spans="1:17" ht="14.4" customHeight="1" x14ac:dyDescent="0.3">
      <c r="A542" s="831" t="s">
        <v>585</v>
      </c>
      <c r="B542" s="832" t="s">
        <v>5058</v>
      </c>
      <c r="C542" s="832" t="s">
        <v>4391</v>
      </c>
      <c r="D542" s="832" t="s">
        <v>4664</v>
      </c>
      <c r="E542" s="832" t="s">
        <v>4665</v>
      </c>
      <c r="F542" s="849">
        <v>25</v>
      </c>
      <c r="G542" s="849">
        <v>177500</v>
      </c>
      <c r="H542" s="849">
        <v>1.3157894736842106</v>
      </c>
      <c r="I542" s="849">
        <v>7100</v>
      </c>
      <c r="J542" s="849">
        <v>19</v>
      </c>
      <c r="K542" s="849">
        <v>134900</v>
      </c>
      <c r="L542" s="849">
        <v>1</v>
      </c>
      <c r="M542" s="849">
        <v>7100</v>
      </c>
      <c r="N542" s="849">
        <v>22</v>
      </c>
      <c r="O542" s="849">
        <v>156200</v>
      </c>
      <c r="P542" s="837">
        <v>1.1578947368421053</v>
      </c>
      <c r="Q542" s="850">
        <v>7100</v>
      </c>
    </row>
    <row r="543" spans="1:17" ht="14.4" customHeight="1" x14ac:dyDescent="0.3">
      <c r="A543" s="831" t="s">
        <v>585</v>
      </c>
      <c r="B543" s="832" t="s">
        <v>5058</v>
      </c>
      <c r="C543" s="832" t="s">
        <v>4391</v>
      </c>
      <c r="D543" s="832" t="s">
        <v>4666</v>
      </c>
      <c r="E543" s="832" t="s">
        <v>4667</v>
      </c>
      <c r="F543" s="849">
        <v>6</v>
      </c>
      <c r="G543" s="849">
        <v>52800</v>
      </c>
      <c r="H543" s="849">
        <v>0.6</v>
      </c>
      <c r="I543" s="849">
        <v>8800</v>
      </c>
      <c r="J543" s="849">
        <v>10</v>
      </c>
      <c r="K543" s="849">
        <v>88000</v>
      </c>
      <c r="L543" s="849">
        <v>1</v>
      </c>
      <c r="M543" s="849">
        <v>8800</v>
      </c>
      <c r="N543" s="849">
        <v>4</v>
      </c>
      <c r="O543" s="849">
        <v>30181.56</v>
      </c>
      <c r="P543" s="837">
        <v>0.34297227272727276</v>
      </c>
      <c r="Q543" s="850">
        <v>7545.39</v>
      </c>
    </row>
    <row r="544" spans="1:17" ht="14.4" customHeight="1" x14ac:dyDescent="0.3">
      <c r="A544" s="831" t="s">
        <v>585</v>
      </c>
      <c r="B544" s="832" t="s">
        <v>5058</v>
      </c>
      <c r="C544" s="832" t="s">
        <v>4391</v>
      </c>
      <c r="D544" s="832" t="s">
        <v>4668</v>
      </c>
      <c r="E544" s="832" t="s">
        <v>4669</v>
      </c>
      <c r="F544" s="849">
        <v>26</v>
      </c>
      <c r="G544" s="849">
        <v>30290</v>
      </c>
      <c r="H544" s="849">
        <v>1.5294117647058822</v>
      </c>
      <c r="I544" s="849">
        <v>1165</v>
      </c>
      <c r="J544" s="849">
        <v>17</v>
      </c>
      <c r="K544" s="849">
        <v>19805</v>
      </c>
      <c r="L544" s="849">
        <v>1</v>
      </c>
      <c r="M544" s="849">
        <v>1165</v>
      </c>
      <c r="N544" s="849">
        <v>22</v>
      </c>
      <c r="O544" s="849">
        <v>25630</v>
      </c>
      <c r="P544" s="837">
        <v>1.2941176470588236</v>
      </c>
      <c r="Q544" s="850">
        <v>1165</v>
      </c>
    </row>
    <row r="545" spans="1:17" ht="14.4" customHeight="1" x14ac:dyDescent="0.3">
      <c r="A545" s="831" t="s">
        <v>585</v>
      </c>
      <c r="B545" s="832" t="s">
        <v>5058</v>
      </c>
      <c r="C545" s="832" t="s">
        <v>4391</v>
      </c>
      <c r="D545" s="832" t="s">
        <v>4670</v>
      </c>
      <c r="E545" s="832" t="s">
        <v>4671</v>
      </c>
      <c r="F545" s="849">
        <v>9</v>
      </c>
      <c r="G545" s="849">
        <v>6678</v>
      </c>
      <c r="H545" s="849">
        <v>1</v>
      </c>
      <c r="I545" s="849">
        <v>742</v>
      </c>
      <c r="J545" s="849">
        <v>9</v>
      </c>
      <c r="K545" s="849">
        <v>6678</v>
      </c>
      <c r="L545" s="849">
        <v>1</v>
      </c>
      <c r="M545" s="849">
        <v>742</v>
      </c>
      <c r="N545" s="849">
        <v>4</v>
      </c>
      <c r="O545" s="849">
        <v>2968</v>
      </c>
      <c r="P545" s="837">
        <v>0.44444444444444442</v>
      </c>
      <c r="Q545" s="850">
        <v>742</v>
      </c>
    </row>
    <row r="546" spans="1:17" ht="14.4" customHeight="1" x14ac:dyDescent="0.3">
      <c r="A546" s="831" t="s">
        <v>585</v>
      </c>
      <c r="B546" s="832" t="s">
        <v>5058</v>
      </c>
      <c r="C546" s="832" t="s">
        <v>4391</v>
      </c>
      <c r="D546" s="832" t="s">
        <v>4672</v>
      </c>
      <c r="E546" s="832" t="s">
        <v>4673</v>
      </c>
      <c r="F546" s="849">
        <v>25</v>
      </c>
      <c r="G546" s="849">
        <v>13150</v>
      </c>
      <c r="H546" s="849">
        <v>1.3888888888888888</v>
      </c>
      <c r="I546" s="849">
        <v>526</v>
      </c>
      <c r="J546" s="849">
        <v>18</v>
      </c>
      <c r="K546" s="849">
        <v>9468</v>
      </c>
      <c r="L546" s="849">
        <v>1</v>
      </c>
      <c r="M546" s="849">
        <v>526</v>
      </c>
      <c r="N546" s="849">
        <v>24</v>
      </c>
      <c r="O546" s="849">
        <v>12624</v>
      </c>
      <c r="P546" s="837">
        <v>1.3333333333333333</v>
      </c>
      <c r="Q546" s="850">
        <v>526</v>
      </c>
    </row>
    <row r="547" spans="1:17" ht="14.4" customHeight="1" x14ac:dyDescent="0.3">
      <c r="A547" s="831" t="s">
        <v>585</v>
      </c>
      <c r="B547" s="832" t="s">
        <v>5058</v>
      </c>
      <c r="C547" s="832" t="s">
        <v>4391</v>
      </c>
      <c r="D547" s="832" t="s">
        <v>4674</v>
      </c>
      <c r="E547" s="832" t="s">
        <v>4675</v>
      </c>
      <c r="F547" s="849"/>
      <c r="G547" s="849"/>
      <c r="H547" s="849"/>
      <c r="I547" s="849"/>
      <c r="J547" s="849">
        <v>1</v>
      </c>
      <c r="K547" s="849">
        <v>35942</v>
      </c>
      <c r="L547" s="849">
        <v>1</v>
      </c>
      <c r="M547" s="849">
        <v>35942</v>
      </c>
      <c r="N547" s="849"/>
      <c r="O547" s="849"/>
      <c r="P547" s="837"/>
      <c r="Q547" s="850"/>
    </row>
    <row r="548" spans="1:17" ht="14.4" customHeight="1" x14ac:dyDescent="0.3">
      <c r="A548" s="831" t="s">
        <v>585</v>
      </c>
      <c r="B548" s="832" t="s">
        <v>5058</v>
      </c>
      <c r="C548" s="832" t="s">
        <v>4391</v>
      </c>
      <c r="D548" s="832" t="s">
        <v>4676</v>
      </c>
      <c r="E548" s="832" t="s">
        <v>4677</v>
      </c>
      <c r="F548" s="849">
        <v>23</v>
      </c>
      <c r="G548" s="849">
        <v>21524.32</v>
      </c>
      <c r="H548" s="849">
        <v>1.3529411764705883</v>
      </c>
      <c r="I548" s="849">
        <v>935.84</v>
      </c>
      <c r="J548" s="849">
        <v>17</v>
      </c>
      <c r="K548" s="849">
        <v>15909.279999999999</v>
      </c>
      <c r="L548" s="849">
        <v>1</v>
      </c>
      <c r="M548" s="849">
        <v>935.83999999999992</v>
      </c>
      <c r="N548" s="849">
        <v>17</v>
      </c>
      <c r="O548" s="849">
        <v>15909.28</v>
      </c>
      <c r="P548" s="837">
        <v>1.0000000000000002</v>
      </c>
      <c r="Q548" s="850">
        <v>935.84</v>
      </c>
    </row>
    <row r="549" spans="1:17" ht="14.4" customHeight="1" x14ac:dyDescent="0.3">
      <c r="A549" s="831" t="s">
        <v>585</v>
      </c>
      <c r="B549" s="832" t="s">
        <v>5058</v>
      </c>
      <c r="C549" s="832" t="s">
        <v>4391</v>
      </c>
      <c r="D549" s="832" t="s">
        <v>4678</v>
      </c>
      <c r="E549" s="832" t="s">
        <v>4679</v>
      </c>
      <c r="F549" s="849">
        <v>2</v>
      </c>
      <c r="G549" s="849">
        <v>14509.1</v>
      </c>
      <c r="H549" s="849">
        <v>0.66666666666666663</v>
      </c>
      <c r="I549" s="849">
        <v>7254.55</v>
      </c>
      <c r="J549" s="849">
        <v>3</v>
      </c>
      <c r="K549" s="849">
        <v>21763.65</v>
      </c>
      <c r="L549" s="849">
        <v>1</v>
      </c>
      <c r="M549" s="849">
        <v>7254.55</v>
      </c>
      <c r="N549" s="849">
        <v>3</v>
      </c>
      <c r="O549" s="849">
        <v>21763.65</v>
      </c>
      <c r="P549" s="837">
        <v>1</v>
      </c>
      <c r="Q549" s="850">
        <v>7254.55</v>
      </c>
    </row>
    <row r="550" spans="1:17" ht="14.4" customHeight="1" x14ac:dyDescent="0.3">
      <c r="A550" s="831" t="s">
        <v>585</v>
      </c>
      <c r="B550" s="832" t="s">
        <v>5058</v>
      </c>
      <c r="C550" s="832" t="s">
        <v>4391</v>
      </c>
      <c r="D550" s="832" t="s">
        <v>5090</v>
      </c>
      <c r="E550" s="832" t="s">
        <v>5091</v>
      </c>
      <c r="F550" s="849"/>
      <c r="G550" s="849"/>
      <c r="H550" s="849"/>
      <c r="I550" s="849"/>
      <c r="J550" s="849">
        <v>1</v>
      </c>
      <c r="K550" s="849">
        <v>6649</v>
      </c>
      <c r="L550" s="849">
        <v>1</v>
      </c>
      <c r="M550" s="849">
        <v>6649</v>
      </c>
      <c r="N550" s="849">
        <v>1</v>
      </c>
      <c r="O550" s="849">
        <v>6649</v>
      </c>
      <c r="P550" s="837">
        <v>1</v>
      </c>
      <c r="Q550" s="850">
        <v>6649</v>
      </c>
    </row>
    <row r="551" spans="1:17" ht="14.4" customHeight="1" x14ac:dyDescent="0.3">
      <c r="A551" s="831" t="s">
        <v>585</v>
      </c>
      <c r="B551" s="832" t="s">
        <v>5058</v>
      </c>
      <c r="C551" s="832" t="s">
        <v>4391</v>
      </c>
      <c r="D551" s="832" t="s">
        <v>4684</v>
      </c>
      <c r="E551" s="832" t="s">
        <v>4685</v>
      </c>
      <c r="F551" s="849">
        <v>9</v>
      </c>
      <c r="G551" s="849">
        <v>12246.75</v>
      </c>
      <c r="H551" s="849">
        <v>1.2857142857142858</v>
      </c>
      <c r="I551" s="849">
        <v>1360.75</v>
      </c>
      <c r="J551" s="849">
        <v>7</v>
      </c>
      <c r="K551" s="849">
        <v>9525.25</v>
      </c>
      <c r="L551" s="849">
        <v>1</v>
      </c>
      <c r="M551" s="849">
        <v>1360.75</v>
      </c>
      <c r="N551" s="849">
        <v>4</v>
      </c>
      <c r="O551" s="849">
        <v>5443</v>
      </c>
      <c r="P551" s="837">
        <v>0.5714285714285714</v>
      </c>
      <c r="Q551" s="850">
        <v>1360.75</v>
      </c>
    </row>
    <row r="552" spans="1:17" ht="14.4" customHeight="1" x14ac:dyDescent="0.3">
      <c r="A552" s="831" t="s">
        <v>585</v>
      </c>
      <c r="B552" s="832" t="s">
        <v>5058</v>
      </c>
      <c r="C552" s="832" t="s">
        <v>4391</v>
      </c>
      <c r="D552" s="832" t="s">
        <v>4686</v>
      </c>
      <c r="E552" s="832" t="s">
        <v>4687</v>
      </c>
      <c r="F552" s="849">
        <v>2</v>
      </c>
      <c r="G552" s="849">
        <v>9355</v>
      </c>
      <c r="H552" s="849">
        <v>0.66666666666666663</v>
      </c>
      <c r="I552" s="849">
        <v>4677.5</v>
      </c>
      <c r="J552" s="849">
        <v>3</v>
      </c>
      <c r="K552" s="849">
        <v>14032.5</v>
      </c>
      <c r="L552" s="849">
        <v>1</v>
      </c>
      <c r="M552" s="849">
        <v>4677.5</v>
      </c>
      <c r="N552" s="849"/>
      <c r="O552" s="849"/>
      <c r="P552" s="837"/>
      <c r="Q552" s="850"/>
    </row>
    <row r="553" spans="1:17" ht="14.4" customHeight="1" x14ac:dyDescent="0.3">
      <c r="A553" s="831" t="s">
        <v>585</v>
      </c>
      <c r="B553" s="832" t="s">
        <v>5058</v>
      </c>
      <c r="C553" s="832" t="s">
        <v>4391</v>
      </c>
      <c r="D553" s="832" t="s">
        <v>5092</v>
      </c>
      <c r="E553" s="832" t="s">
        <v>5093</v>
      </c>
      <c r="F553" s="849">
        <v>2</v>
      </c>
      <c r="G553" s="849">
        <v>9596</v>
      </c>
      <c r="H553" s="849">
        <v>2</v>
      </c>
      <c r="I553" s="849">
        <v>4798</v>
      </c>
      <c r="J553" s="849">
        <v>1</v>
      </c>
      <c r="K553" s="849">
        <v>4798</v>
      </c>
      <c r="L553" s="849">
        <v>1</v>
      </c>
      <c r="M553" s="849">
        <v>4798</v>
      </c>
      <c r="N553" s="849">
        <v>1</v>
      </c>
      <c r="O553" s="849">
        <v>4798</v>
      </c>
      <c r="P553" s="837">
        <v>1</v>
      </c>
      <c r="Q553" s="850">
        <v>4798</v>
      </c>
    </row>
    <row r="554" spans="1:17" ht="14.4" customHeight="1" x14ac:dyDescent="0.3">
      <c r="A554" s="831" t="s">
        <v>585</v>
      </c>
      <c r="B554" s="832" t="s">
        <v>5058</v>
      </c>
      <c r="C554" s="832" t="s">
        <v>4391</v>
      </c>
      <c r="D554" s="832" t="s">
        <v>4696</v>
      </c>
      <c r="E554" s="832" t="s">
        <v>4697</v>
      </c>
      <c r="F554" s="849">
        <v>1</v>
      </c>
      <c r="G554" s="849">
        <v>46843</v>
      </c>
      <c r="H554" s="849"/>
      <c r="I554" s="849">
        <v>46843</v>
      </c>
      <c r="J554" s="849"/>
      <c r="K554" s="849"/>
      <c r="L554" s="849"/>
      <c r="M554" s="849"/>
      <c r="N554" s="849"/>
      <c r="O554" s="849"/>
      <c r="P554" s="837"/>
      <c r="Q554" s="850"/>
    </row>
    <row r="555" spans="1:17" ht="14.4" customHeight="1" x14ac:dyDescent="0.3">
      <c r="A555" s="831" t="s">
        <v>585</v>
      </c>
      <c r="B555" s="832" t="s">
        <v>5058</v>
      </c>
      <c r="C555" s="832" t="s">
        <v>4391</v>
      </c>
      <c r="D555" s="832" t="s">
        <v>4700</v>
      </c>
      <c r="E555" s="832" t="s">
        <v>4701</v>
      </c>
      <c r="F555" s="849">
        <v>5</v>
      </c>
      <c r="G555" s="849">
        <v>9190</v>
      </c>
      <c r="H555" s="849">
        <v>1.6666666666666667</v>
      </c>
      <c r="I555" s="849">
        <v>1838</v>
      </c>
      <c r="J555" s="849">
        <v>3</v>
      </c>
      <c r="K555" s="849">
        <v>5514</v>
      </c>
      <c r="L555" s="849">
        <v>1</v>
      </c>
      <c r="M555" s="849">
        <v>1838</v>
      </c>
      <c r="N555" s="849">
        <v>3</v>
      </c>
      <c r="O555" s="849">
        <v>5514</v>
      </c>
      <c r="P555" s="837">
        <v>1</v>
      </c>
      <c r="Q555" s="850">
        <v>1838</v>
      </c>
    </row>
    <row r="556" spans="1:17" ht="14.4" customHeight="1" x14ac:dyDescent="0.3">
      <c r="A556" s="831" t="s">
        <v>585</v>
      </c>
      <c r="B556" s="832" t="s">
        <v>5058</v>
      </c>
      <c r="C556" s="832" t="s">
        <v>4391</v>
      </c>
      <c r="D556" s="832" t="s">
        <v>4430</v>
      </c>
      <c r="E556" s="832" t="s">
        <v>4431</v>
      </c>
      <c r="F556" s="849">
        <v>4</v>
      </c>
      <c r="G556" s="849">
        <v>276915.96000000002</v>
      </c>
      <c r="H556" s="849">
        <v>1.3333333333333333</v>
      </c>
      <c r="I556" s="849">
        <v>69228.990000000005</v>
      </c>
      <c r="J556" s="849">
        <v>3</v>
      </c>
      <c r="K556" s="849">
        <v>207686.97000000003</v>
      </c>
      <c r="L556" s="849">
        <v>1</v>
      </c>
      <c r="M556" s="849">
        <v>69228.990000000005</v>
      </c>
      <c r="N556" s="849">
        <v>1</v>
      </c>
      <c r="O556" s="849">
        <v>69228.990000000005</v>
      </c>
      <c r="P556" s="837">
        <v>0.33333333333333331</v>
      </c>
      <c r="Q556" s="850">
        <v>69228.990000000005</v>
      </c>
    </row>
    <row r="557" spans="1:17" ht="14.4" customHeight="1" x14ac:dyDescent="0.3">
      <c r="A557" s="831" t="s">
        <v>585</v>
      </c>
      <c r="B557" s="832" t="s">
        <v>5058</v>
      </c>
      <c r="C557" s="832" t="s">
        <v>4391</v>
      </c>
      <c r="D557" s="832" t="s">
        <v>5094</v>
      </c>
      <c r="E557" s="832" t="s">
        <v>5095</v>
      </c>
      <c r="F557" s="849"/>
      <c r="G557" s="849"/>
      <c r="H557" s="849"/>
      <c r="I557" s="849"/>
      <c r="J557" s="849"/>
      <c r="K557" s="849"/>
      <c r="L557" s="849"/>
      <c r="M557" s="849"/>
      <c r="N557" s="849">
        <v>1</v>
      </c>
      <c r="O557" s="849">
        <v>1796</v>
      </c>
      <c r="P557" s="837"/>
      <c r="Q557" s="850">
        <v>1796</v>
      </c>
    </row>
    <row r="558" spans="1:17" ht="14.4" customHeight="1" x14ac:dyDescent="0.3">
      <c r="A558" s="831" t="s">
        <v>585</v>
      </c>
      <c r="B558" s="832" t="s">
        <v>5058</v>
      </c>
      <c r="C558" s="832" t="s">
        <v>4391</v>
      </c>
      <c r="D558" s="832" t="s">
        <v>4706</v>
      </c>
      <c r="E558" s="832" t="s">
        <v>4707</v>
      </c>
      <c r="F558" s="849">
        <v>1</v>
      </c>
      <c r="G558" s="849">
        <v>1796</v>
      </c>
      <c r="H558" s="849"/>
      <c r="I558" s="849">
        <v>1796</v>
      </c>
      <c r="J558" s="849"/>
      <c r="K558" s="849"/>
      <c r="L558" s="849"/>
      <c r="M558" s="849"/>
      <c r="N558" s="849">
        <v>2</v>
      </c>
      <c r="O558" s="849">
        <v>3592</v>
      </c>
      <c r="P558" s="837"/>
      <c r="Q558" s="850">
        <v>1796</v>
      </c>
    </row>
    <row r="559" spans="1:17" ht="14.4" customHeight="1" x14ac:dyDescent="0.3">
      <c r="A559" s="831" t="s">
        <v>585</v>
      </c>
      <c r="B559" s="832" t="s">
        <v>5058</v>
      </c>
      <c r="C559" s="832" t="s">
        <v>4391</v>
      </c>
      <c r="D559" s="832" t="s">
        <v>5096</v>
      </c>
      <c r="E559" s="832" t="s">
        <v>5097</v>
      </c>
      <c r="F559" s="849"/>
      <c r="G559" s="849"/>
      <c r="H559" s="849"/>
      <c r="I559" s="849"/>
      <c r="J559" s="849"/>
      <c r="K559" s="849"/>
      <c r="L559" s="849"/>
      <c r="M559" s="849"/>
      <c r="N559" s="849">
        <v>1</v>
      </c>
      <c r="O559" s="849">
        <v>1796</v>
      </c>
      <c r="P559" s="837"/>
      <c r="Q559" s="850">
        <v>1796</v>
      </c>
    </row>
    <row r="560" spans="1:17" ht="14.4" customHeight="1" x14ac:dyDescent="0.3">
      <c r="A560" s="831" t="s">
        <v>585</v>
      </c>
      <c r="B560" s="832" t="s">
        <v>5058</v>
      </c>
      <c r="C560" s="832" t="s">
        <v>4391</v>
      </c>
      <c r="D560" s="832" t="s">
        <v>5098</v>
      </c>
      <c r="E560" s="832" t="s">
        <v>4709</v>
      </c>
      <c r="F560" s="849">
        <v>1</v>
      </c>
      <c r="G560" s="849">
        <v>3360</v>
      </c>
      <c r="H560" s="849"/>
      <c r="I560" s="849">
        <v>3360</v>
      </c>
      <c r="J560" s="849"/>
      <c r="K560" s="849"/>
      <c r="L560" s="849"/>
      <c r="M560" s="849"/>
      <c r="N560" s="849"/>
      <c r="O560" s="849"/>
      <c r="P560" s="837"/>
      <c r="Q560" s="850"/>
    </row>
    <row r="561" spans="1:17" ht="14.4" customHeight="1" x14ac:dyDescent="0.3">
      <c r="A561" s="831" t="s">
        <v>585</v>
      </c>
      <c r="B561" s="832" t="s">
        <v>5058</v>
      </c>
      <c r="C561" s="832" t="s">
        <v>4391</v>
      </c>
      <c r="D561" s="832" t="s">
        <v>4712</v>
      </c>
      <c r="E561" s="832" t="s">
        <v>4713</v>
      </c>
      <c r="F561" s="849">
        <v>3</v>
      </c>
      <c r="G561" s="849">
        <v>71509.08</v>
      </c>
      <c r="H561" s="849"/>
      <c r="I561" s="849">
        <v>23836.36</v>
      </c>
      <c r="J561" s="849"/>
      <c r="K561" s="849"/>
      <c r="L561" s="849"/>
      <c r="M561" s="849"/>
      <c r="N561" s="849">
        <v>2</v>
      </c>
      <c r="O561" s="849">
        <v>47672.72</v>
      </c>
      <c r="P561" s="837"/>
      <c r="Q561" s="850">
        <v>23836.36</v>
      </c>
    </row>
    <row r="562" spans="1:17" ht="14.4" customHeight="1" x14ac:dyDescent="0.3">
      <c r="A562" s="831" t="s">
        <v>585</v>
      </c>
      <c r="B562" s="832" t="s">
        <v>5058</v>
      </c>
      <c r="C562" s="832" t="s">
        <v>4391</v>
      </c>
      <c r="D562" s="832" t="s">
        <v>4714</v>
      </c>
      <c r="E562" s="832" t="s">
        <v>4715</v>
      </c>
      <c r="F562" s="849">
        <v>3</v>
      </c>
      <c r="G562" s="849">
        <v>14849.64</v>
      </c>
      <c r="H562" s="849">
        <v>1.5</v>
      </c>
      <c r="I562" s="849">
        <v>4949.88</v>
      </c>
      <c r="J562" s="849">
        <v>2</v>
      </c>
      <c r="K562" s="849">
        <v>9899.76</v>
      </c>
      <c r="L562" s="849">
        <v>1</v>
      </c>
      <c r="M562" s="849">
        <v>4949.88</v>
      </c>
      <c r="N562" s="849">
        <v>2</v>
      </c>
      <c r="O562" s="849">
        <v>9899.76</v>
      </c>
      <c r="P562" s="837">
        <v>1</v>
      </c>
      <c r="Q562" s="850">
        <v>4949.88</v>
      </c>
    </row>
    <row r="563" spans="1:17" ht="14.4" customHeight="1" x14ac:dyDescent="0.3">
      <c r="A563" s="831" t="s">
        <v>585</v>
      </c>
      <c r="B563" s="832" t="s">
        <v>5058</v>
      </c>
      <c r="C563" s="832" t="s">
        <v>4391</v>
      </c>
      <c r="D563" s="832" t="s">
        <v>4716</v>
      </c>
      <c r="E563" s="832" t="s">
        <v>4717</v>
      </c>
      <c r="F563" s="849">
        <v>1</v>
      </c>
      <c r="G563" s="849">
        <v>20441.03</v>
      </c>
      <c r="H563" s="849"/>
      <c r="I563" s="849">
        <v>20441.03</v>
      </c>
      <c r="J563" s="849"/>
      <c r="K563" s="849"/>
      <c r="L563" s="849"/>
      <c r="M563" s="849"/>
      <c r="N563" s="849"/>
      <c r="O563" s="849"/>
      <c r="P563" s="837"/>
      <c r="Q563" s="850"/>
    </row>
    <row r="564" spans="1:17" ht="14.4" customHeight="1" x14ac:dyDescent="0.3">
      <c r="A564" s="831" t="s">
        <v>585</v>
      </c>
      <c r="B564" s="832" t="s">
        <v>5058</v>
      </c>
      <c r="C564" s="832" t="s">
        <v>4391</v>
      </c>
      <c r="D564" s="832" t="s">
        <v>4718</v>
      </c>
      <c r="E564" s="832" t="s">
        <v>4719</v>
      </c>
      <c r="F564" s="849">
        <v>2</v>
      </c>
      <c r="G564" s="849">
        <v>51640.54</v>
      </c>
      <c r="H564" s="849">
        <v>1</v>
      </c>
      <c r="I564" s="849">
        <v>25820.27</v>
      </c>
      <c r="J564" s="849">
        <v>2</v>
      </c>
      <c r="K564" s="849">
        <v>51640.54</v>
      </c>
      <c r="L564" s="849">
        <v>1</v>
      </c>
      <c r="M564" s="849">
        <v>25820.27</v>
      </c>
      <c r="N564" s="849">
        <v>4</v>
      </c>
      <c r="O564" s="849">
        <v>103281.08</v>
      </c>
      <c r="P564" s="837">
        <v>2</v>
      </c>
      <c r="Q564" s="850">
        <v>25820.27</v>
      </c>
    </row>
    <row r="565" spans="1:17" ht="14.4" customHeight="1" x14ac:dyDescent="0.3">
      <c r="A565" s="831" t="s">
        <v>585</v>
      </c>
      <c r="B565" s="832" t="s">
        <v>5058</v>
      </c>
      <c r="C565" s="832" t="s">
        <v>4391</v>
      </c>
      <c r="D565" s="832" t="s">
        <v>4722</v>
      </c>
      <c r="E565" s="832" t="s">
        <v>4723</v>
      </c>
      <c r="F565" s="849">
        <v>4</v>
      </c>
      <c r="G565" s="849">
        <v>65344</v>
      </c>
      <c r="H565" s="849">
        <v>1.3333333333333333</v>
      </c>
      <c r="I565" s="849">
        <v>16336</v>
      </c>
      <c r="J565" s="849">
        <v>3</v>
      </c>
      <c r="K565" s="849">
        <v>49008</v>
      </c>
      <c r="L565" s="849">
        <v>1</v>
      </c>
      <c r="M565" s="849">
        <v>16336</v>
      </c>
      <c r="N565" s="849">
        <v>6</v>
      </c>
      <c r="O565" s="849">
        <v>53945.460000000006</v>
      </c>
      <c r="P565" s="837">
        <v>1.1007480411361412</v>
      </c>
      <c r="Q565" s="850">
        <v>8990.9100000000017</v>
      </c>
    </row>
    <row r="566" spans="1:17" ht="14.4" customHeight="1" x14ac:dyDescent="0.3">
      <c r="A566" s="831" t="s">
        <v>585</v>
      </c>
      <c r="B566" s="832" t="s">
        <v>5058</v>
      </c>
      <c r="C566" s="832" t="s">
        <v>4391</v>
      </c>
      <c r="D566" s="832" t="s">
        <v>4724</v>
      </c>
      <c r="E566" s="832" t="s">
        <v>4725</v>
      </c>
      <c r="F566" s="849">
        <v>24</v>
      </c>
      <c r="G566" s="849">
        <v>31320</v>
      </c>
      <c r="H566" s="849">
        <v>1.5</v>
      </c>
      <c r="I566" s="849">
        <v>1305</v>
      </c>
      <c r="J566" s="849">
        <v>16</v>
      </c>
      <c r="K566" s="849">
        <v>20880</v>
      </c>
      <c r="L566" s="849">
        <v>1</v>
      </c>
      <c r="M566" s="849">
        <v>1305</v>
      </c>
      <c r="N566" s="849">
        <v>22</v>
      </c>
      <c r="O566" s="849">
        <v>28710</v>
      </c>
      <c r="P566" s="837">
        <v>1.375</v>
      </c>
      <c r="Q566" s="850">
        <v>1305</v>
      </c>
    </row>
    <row r="567" spans="1:17" ht="14.4" customHeight="1" x14ac:dyDescent="0.3">
      <c r="A567" s="831" t="s">
        <v>585</v>
      </c>
      <c r="B567" s="832" t="s">
        <v>5058</v>
      </c>
      <c r="C567" s="832" t="s">
        <v>4391</v>
      </c>
      <c r="D567" s="832" t="s">
        <v>4726</v>
      </c>
      <c r="E567" s="832" t="s">
        <v>4727</v>
      </c>
      <c r="F567" s="849">
        <v>24</v>
      </c>
      <c r="G567" s="849">
        <v>25872</v>
      </c>
      <c r="H567" s="849">
        <v>1.6</v>
      </c>
      <c r="I567" s="849">
        <v>1078</v>
      </c>
      <c r="J567" s="849">
        <v>15</v>
      </c>
      <c r="K567" s="849">
        <v>16170</v>
      </c>
      <c r="L567" s="849">
        <v>1</v>
      </c>
      <c r="M567" s="849">
        <v>1078</v>
      </c>
      <c r="N567" s="849">
        <v>22</v>
      </c>
      <c r="O567" s="849">
        <v>23716</v>
      </c>
      <c r="P567" s="837">
        <v>1.4666666666666666</v>
      </c>
      <c r="Q567" s="850">
        <v>1078</v>
      </c>
    </row>
    <row r="568" spans="1:17" ht="14.4" customHeight="1" x14ac:dyDescent="0.3">
      <c r="A568" s="831" t="s">
        <v>585</v>
      </c>
      <c r="B568" s="832" t="s">
        <v>5058</v>
      </c>
      <c r="C568" s="832" t="s">
        <v>4391</v>
      </c>
      <c r="D568" s="832" t="s">
        <v>4728</v>
      </c>
      <c r="E568" s="832" t="s">
        <v>4729</v>
      </c>
      <c r="F568" s="849">
        <v>1</v>
      </c>
      <c r="G568" s="849">
        <v>8103</v>
      </c>
      <c r="H568" s="849">
        <v>0.25</v>
      </c>
      <c r="I568" s="849">
        <v>8103</v>
      </c>
      <c r="J568" s="849">
        <v>4</v>
      </c>
      <c r="K568" s="849">
        <v>32412</v>
      </c>
      <c r="L568" s="849">
        <v>1</v>
      </c>
      <c r="M568" s="849">
        <v>8103</v>
      </c>
      <c r="N568" s="849">
        <v>2</v>
      </c>
      <c r="O568" s="849">
        <v>15585.85</v>
      </c>
      <c r="P568" s="837">
        <v>0.48086665432555847</v>
      </c>
      <c r="Q568" s="850">
        <v>7792.9250000000002</v>
      </c>
    </row>
    <row r="569" spans="1:17" ht="14.4" customHeight="1" x14ac:dyDescent="0.3">
      <c r="A569" s="831" t="s">
        <v>585</v>
      </c>
      <c r="B569" s="832" t="s">
        <v>5058</v>
      </c>
      <c r="C569" s="832" t="s">
        <v>4391</v>
      </c>
      <c r="D569" s="832" t="s">
        <v>4730</v>
      </c>
      <c r="E569" s="832" t="s">
        <v>4731</v>
      </c>
      <c r="F569" s="849">
        <v>3</v>
      </c>
      <c r="G569" s="849">
        <v>17016</v>
      </c>
      <c r="H569" s="849">
        <v>0.75</v>
      </c>
      <c r="I569" s="849">
        <v>5672</v>
      </c>
      <c r="J569" s="849">
        <v>4</v>
      </c>
      <c r="K569" s="849">
        <v>22688</v>
      </c>
      <c r="L569" s="849">
        <v>1</v>
      </c>
      <c r="M569" s="849">
        <v>5672</v>
      </c>
      <c r="N569" s="849">
        <v>3</v>
      </c>
      <c r="O569" s="849">
        <v>17016</v>
      </c>
      <c r="P569" s="837">
        <v>0.75</v>
      </c>
      <c r="Q569" s="850">
        <v>5672</v>
      </c>
    </row>
    <row r="570" spans="1:17" ht="14.4" customHeight="1" x14ac:dyDescent="0.3">
      <c r="A570" s="831" t="s">
        <v>585</v>
      </c>
      <c r="B570" s="832" t="s">
        <v>5058</v>
      </c>
      <c r="C570" s="832" t="s">
        <v>4391</v>
      </c>
      <c r="D570" s="832" t="s">
        <v>4732</v>
      </c>
      <c r="E570" s="832" t="s">
        <v>4733</v>
      </c>
      <c r="F570" s="849">
        <v>32</v>
      </c>
      <c r="G570" s="849">
        <v>6784</v>
      </c>
      <c r="H570" s="849">
        <v>1</v>
      </c>
      <c r="I570" s="849">
        <v>212</v>
      </c>
      <c r="J570" s="849">
        <v>32</v>
      </c>
      <c r="K570" s="849">
        <v>6784</v>
      </c>
      <c r="L570" s="849">
        <v>1</v>
      </c>
      <c r="M570" s="849">
        <v>212</v>
      </c>
      <c r="N570" s="849">
        <v>41</v>
      </c>
      <c r="O570" s="849">
        <v>8692</v>
      </c>
      <c r="P570" s="837">
        <v>1.28125</v>
      </c>
      <c r="Q570" s="850">
        <v>212</v>
      </c>
    </row>
    <row r="571" spans="1:17" ht="14.4" customHeight="1" x14ac:dyDescent="0.3">
      <c r="A571" s="831" t="s">
        <v>585</v>
      </c>
      <c r="B571" s="832" t="s">
        <v>5058</v>
      </c>
      <c r="C571" s="832" t="s">
        <v>4391</v>
      </c>
      <c r="D571" s="832" t="s">
        <v>4734</v>
      </c>
      <c r="E571" s="832" t="s">
        <v>4735</v>
      </c>
      <c r="F571" s="849">
        <v>9</v>
      </c>
      <c r="G571" s="849">
        <v>12420</v>
      </c>
      <c r="H571" s="849">
        <v>0.45</v>
      </c>
      <c r="I571" s="849">
        <v>1380</v>
      </c>
      <c r="J571" s="849">
        <v>20</v>
      </c>
      <c r="K571" s="849">
        <v>27600</v>
      </c>
      <c r="L571" s="849">
        <v>1</v>
      </c>
      <c r="M571" s="849">
        <v>1380</v>
      </c>
      <c r="N571" s="849">
        <v>2</v>
      </c>
      <c r="O571" s="849">
        <v>2760</v>
      </c>
      <c r="P571" s="837">
        <v>0.1</v>
      </c>
      <c r="Q571" s="850">
        <v>1380</v>
      </c>
    </row>
    <row r="572" spans="1:17" ht="14.4" customHeight="1" x14ac:dyDescent="0.3">
      <c r="A572" s="831" t="s">
        <v>585</v>
      </c>
      <c r="B572" s="832" t="s">
        <v>5058</v>
      </c>
      <c r="C572" s="832" t="s">
        <v>4391</v>
      </c>
      <c r="D572" s="832" t="s">
        <v>4738</v>
      </c>
      <c r="E572" s="832" t="s">
        <v>4739</v>
      </c>
      <c r="F572" s="849"/>
      <c r="G572" s="849"/>
      <c r="H572" s="849"/>
      <c r="I572" s="849"/>
      <c r="J572" s="849">
        <v>11</v>
      </c>
      <c r="K572" s="849">
        <v>14432</v>
      </c>
      <c r="L572" s="849">
        <v>1</v>
      </c>
      <c r="M572" s="849">
        <v>1312</v>
      </c>
      <c r="N572" s="849">
        <v>1</v>
      </c>
      <c r="O572" s="849">
        <v>1312</v>
      </c>
      <c r="P572" s="837">
        <v>9.0909090909090912E-2</v>
      </c>
      <c r="Q572" s="850">
        <v>1312</v>
      </c>
    </row>
    <row r="573" spans="1:17" ht="14.4" customHeight="1" x14ac:dyDescent="0.3">
      <c r="A573" s="831" t="s">
        <v>585</v>
      </c>
      <c r="B573" s="832" t="s">
        <v>5058</v>
      </c>
      <c r="C573" s="832" t="s">
        <v>4391</v>
      </c>
      <c r="D573" s="832" t="s">
        <v>4740</v>
      </c>
      <c r="E573" s="832" t="s">
        <v>4741</v>
      </c>
      <c r="F573" s="849">
        <v>11</v>
      </c>
      <c r="G573" s="849">
        <v>17160</v>
      </c>
      <c r="H573" s="849">
        <v>0.6875</v>
      </c>
      <c r="I573" s="849">
        <v>1560</v>
      </c>
      <c r="J573" s="849">
        <v>16</v>
      </c>
      <c r="K573" s="849">
        <v>24960</v>
      </c>
      <c r="L573" s="849">
        <v>1</v>
      </c>
      <c r="M573" s="849">
        <v>1560</v>
      </c>
      <c r="N573" s="849">
        <v>3</v>
      </c>
      <c r="O573" s="849">
        <v>4680</v>
      </c>
      <c r="P573" s="837">
        <v>0.1875</v>
      </c>
      <c r="Q573" s="850">
        <v>1560</v>
      </c>
    </row>
    <row r="574" spans="1:17" ht="14.4" customHeight="1" x14ac:dyDescent="0.3">
      <c r="A574" s="831" t="s">
        <v>585</v>
      </c>
      <c r="B574" s="832" t="s">
        <v>5058</v>
      </c>
      <c r="C574" s="832" t="s">
        <v>4391</v>
      </c>
      <c r="D574" s="832" t="s">
        <v>4742</v>
      </c>
      <c r="E574" s="832" t="s">
        <v>4743</v>
      </c>
      <c r="F574" s="849">
        <v>4</v>
      </c>
      <c r="G574" s="849">
        <v>23235.279999999999</v>
      </c>
      <c r="H574" s="849">
        <v>0.8</v>
      </c>
      <c r="I574" s="849">
        <v>5808.82</v>
      </c>
      <c r="J574" s="849">
        <v>5</v>
      </c>
      <c r="K574" s="849">
        <v>29044.1</v>
      </c>
      <c r="L574" s="849">
        <v>1</v>
      </c>
      <c r="M574" s="849">
        <v>5808.82</v>
      </c>
      <c r="N574" s="849">
        <v>5</v>
      </c>
      <c r="O574" s="849">
        <v>29044.1</v>
      </c>
      <c r="P574" s="837">
        <v>1</v>
      </c>
      <c r="Q574" s="850">
        <v>5808.82</v>
      </c>
    </row>
    <row r="575" spans="1:17" ht="14.4" customHeight="1" x14ac:dyDescent="0.3">
      <c r="A575" s="831" t="s">
        <v>585</v>
      </c>
      <c r="B575" s="832" t="s">
        <v>5058</v>
      </c>
      <c r="C575" s="832" t="s">
        <v>4391</v>
      </c>
      <c r="D575" s="832" t="s">
        <v>4744</v>
      </c>
      <c r="E575" s="832" t="s">
        <v>4745</v>
      </c>
      <c r="F575" s="849">
        <v>4</v>
      </c>
      <c r="G575" s="849">
        <v>32898.32</v>
      </c>
      <c r="H575" s="849">
        <v>1</v>
      </c>
      <c r="I575" s="849">
        <v>8224.58</v>
      </c>
      <c r="J575" s="849">
        <v>4</v>
      </c>
      <c r="K575" s="849">
        <v>32898.32</v>
      </c>
      <c r="L575" s="849">
        <v>1</v>
      </c>
      <c r="M575" s="849">
        <v>8224.58</v>
      </c>
      <c r="N575" s="849">
        <v>4</v>
      </c>
      <c r="O575" s="849">
        <v>32898.32</v>
      </c>
      <c r="P575" s="837">
        <v>1</v>
      </c>
      <c r="Q575" s="850">
        <v>8224.58</v>
      </c>
    </row>
    <row r="576" spans="1:17" ht="14.4" customHeight="1" x14ac:dyDescent="0.3">
      <c r="A576" s="831" t="s">
        <v>585</v>
      </c>
      <c r="B576" s="832" t="s">
        <v>5058</v>
      </c>
      <c r="C576" s="832" t="s">
        <v>4391</v>
      </c>
      <c r="D576" s="832" t="s">
        <v>4746</v>
      </c>
      <c r="E576" s="832" t="s">
        <v>4747</v>
      </c>
      <c r="F576" s="849">
        <v>4</v>
      </c>
      <c r="G576" s="849">
        <v>36637.519999999997</v>
      </c>
      <c r="H576" s="849"/>
      <c r="I576" s="849">
        <v>9159.3799999999992</v>
      </c>
      <c r="J576" s="849"/>
      <c r="K576" s="849"/>
      <c r="L576" s="849"/>
      <c r="M576" s="849"/>
      <c r="N576" s="849">
        <v>4</v>
      </c>
      <c r="O576" s="849">
        <v>36637.519999999997</v>
      </c>
      <c r="P576" s="837"/>
      <c r="Q576" s="850">
        <v>9159.3799999999992</v>
      </c>
    </row>
    <row r="577" spans="1:17" ht="14.4" customHeight="1" x14ac:dyDescent="0.3">
      <c r="A577" s="831" t="s">
        <v>585</v>
      </c>
      <c r="B577" s="832" t="s">
        <v>5058</v>
      </c>
      <c r="C577" s="832" t="s">
        <v>4391</v>
      </c>
      <c r="D577" s="832" t="s">
        <v>4748</v>
      </c>
      <c r="E577" s="832" t="s">
        <v>4747</v>
      </c>
      <c r="F577" s="849">
        <v>2</v>
      </c>
      <c r="G577" s="849">
        <v>27532.04</v>
      </c>
      <c r="H577" s="849">
        <v>0.5</v>
      </c>
      <c r="I577" s="849">
        <v>13766.02</v>
      </c>
      <c r="J577" s="849">
        <v>4</v>
      </c>
      <c r="K577" s="849">
        <v>55064.08</v>
      </c>
      <c r="L577" s="849">
        <v>1</v>
      </c>
      <c r="M577" s="849">
        <v>13766.02</v>
      </c>
      <c r="N577" s="849">
        <v>1</v>
      </c>
      <c r="O577" s="849">
        <v>13766.02</v>
      </c>
      <c r="P577" s="837">
        <v>0.25</v>
      </c>
      <c r="Q577" s="850">
        <v>13766.02</v>
      </c>
    </row>
    <row r="578" spans="1:17" ht="14.4" customHeight="1" x14ac:dyDescent="0.3">
      <c r="A578" s="831" t="s">
        <v>585</v>
      </c>
      <c r="B578" s="832" t="s">
        <v>5058</v>
      </c>
      <c r="C578" s="832" t="s">
        <v>4391</v>
      </c>
      <c r="D578" s="832" t="s">
        <v>4749</v>
      </c>
      <c r="E578" s="832" t="s">
        <v>4750</v>
      </c>
      <c r="F578" s="849">
        <v>21</v>
      </c>
      <c r="G578" s="849">
        <v>26116.440000000002</v>
      </c>
      <c r="H578" s="849">
        <v>1.2352941176470589</v>
      </c>
      <c r="I578" s="849">
        <v>1243.6400000000001</v>
      </c>
      <c r="J578" s="849">
        <v>17</v>
      </c>
      <c r="K578" s="849">
        <v>21141.88</v>
      </c>
      <c r="L578" s="849">
        <v>1</v>
      </c>
      <c r="M578" s="849">
        <v>1243.6400000000001</v>
      </c>
      <c r="N578" s="849">
        <v>27</v>
      </c>
      <c r="O578" s="849">
        <v>33578.28</v>
      </c>
      <c r="P578" s="837">
        <v>1.588235294117647</v>
      </c>
      <c r="Q578" s="850">
        <v>1243.6399999999999</v>
      </c>
    </row>
    <row r="579" spans="1:17" ht="14.4" customHeight="1" x14ac:dyDescent="0.3">
      <c r="A579" s="831" t="s">
        <v>585</v>
      </c>
      <c r="B579" s="832" t="s">
        <v>5058</v>
      </c>
      <c r="C579" s="832" t="s">
        <v>4391</v>
      </c>
      <c r="D579" s="832" t="s">
        <v>4751</v>
      </c>
      <c r="E579" s="832" t="s">
        <v>4752</v>
      </c>
      <c r="F579" s="849">
        <v>1</v>
      </c>
      <c r="G579" s="849">
        <v>16137.22</v>
      </c>
      <c r="H579" s="849"/>
      <c r="I579" s="849">
        <v>16137.22</v>
      </c>
      <c r="J579" s="849"/>
      <c r="K579" s="849"/>
      <c r="L579" s="849"/>
      <c r="M579" s="849"/>
      <c r="N579" s="849"/>
      <c r="O579" s="849"/>
      <c r="P579" s="837"/>
      <c r="Q579" s="850"/>
    </row>
    <row r="580" spans="1:17" ht="14.4" customHeight="1" x14ac:dyDescent="0.3">
      <c r="A580" s="831" t="s">
        <v>585</v>
      </c>
      <c r="B580" s="832" t="s">
        <v>5058</v>
      </c>
      <c r="C580" s="832" t="s">
        <v>4391</v>
      </c>
      <c r="D580" s="832" t="s">
        <v>4753</v>
      </c>
      <c r="E580" s="832" t="s">
        <v>4754</v>
      </c>
      <c r="F580" s="849">
        <v>2</v>
      </c>
      <c r="G580" s="849">
        <v>3316</v>
      </c>
      <c r="H580" s="849">
        <v>0.5</v>
      </c>
      <c r="I580" s="849">
        <v>1658</v>
      </c>
      <c r="J580" s="849">
        <v>4</v>
      </c>
      <c r="K580" s="849">
        <v>6632</v>
      </c>
      <c r="L580" s="849">
        <v>1</v>
      </c>
      <c r="M580" s="849">
        <v>1658</v>
      </c>
      <c r="N580" s="849"/>
      <c r="O580" s="849"/>
      <c r="P580" s="837"/>
      <c r="Q580" s="850"/>
    </row>
    <row r="581" spans="1:17" ht="14.4" customHeight="1" x14ac:dyDescent="0.3">
      <c r="A581" s="831" t="s">
        <v>585</v>
      </c>
      <c r="B581" s="832" t="s">
        <v>5058</v>
      </c>
      <c r="C581" s="832" t="s">
        <v>4391</v>
      </c>
      <c r="D581" s="832" t="s">
        <v>4755</v>
      </c>
      <c r="E581" s="832" t="s">
        <v>4756</v>
      </c>
      <c r="F581" s="849">
        <v>3</v>
      </c>
      <c r="G581" s="849">
        <v>25348.41</v>
      </c>
      <c r="H581" s="849"/>
      <c r="I581" s="849">
        <v>8449.4699999999993</v>
      </c>
      <c r="J581" s="849"/>
      <c r="K581" s="849"/>
      <c r="L581" s="849"/>
      <c r="M581" s="849"/>
      <c r="N581" s="849">
        <v>2</v>
      </c>
      <c r="O581" s="849">
        <v>16898.939999999999</v>
      </c>
      <c r="P581" s="837"/>
      <c r="Q581" s="850">
        <v>8449.4699999999993</v>
      </c>
    </row>
    <row r="582" spans="1:17" ht="14.4" customHeight="1" x14ac:dyDescent="0.3">
      <c r="A582" s="831" t="s">
        <v>585</v>
      </c>
      <c r="B582" s="832" t="s">
        <v>5058</v>
      </c>
      <c r="C582" s="832" t="s">
        <v>4391</v>
      </c>
      <c r="D582" s="832" t="s">
        <v>4757</v>
      </c>
      <c r="E582" s="832" t="s">
        <v>4747</v>
      </c>
      <c r="F582" s="849"/>
      <c r="G582" s="849"/>
      <c r="H582" s="849"/>
      <c r="I582" s="849"/>
      <c r="J582" s="849">
        <v>1</v>
      </c>
      <c r="K582" s="849">
        <v>8025.6</v>
      </c>
      <c r="L582" s="849">
        <v>1</v>
      </c>
      <c r="M582" s="849">
        <v>8025.6</v>
      </c>
      <c r="N582" s="849"/>
      <c r="O582" s="849"/>
      <c r="P582" s="837"/>
      <c r="Q582" s="850"/>
    </row>
    <row r="583" spans="1:17" ht="14.4" customHeight="1" x14ac:dyDescent="0.3">
      <c r="A583" s="831" t="s">
        <v>585</v>
      </c>
      <c r="B583" s="832" t="s">
        <v>5058</v>
      </c>
      <c r="C583" s="832" t="s">
        <v>4391</v>
      </c>
      <c r="D583" s="832" t="s">
        <v>4758</v>
      </c>
      <c r="E583" s="832" t="s">
        <v>4759</v>
      </c>
      <c r="F583" s="849">
        <v>65</v>
      </c>
      <c r="G583" s="849">
        <v>72954.7</v>
      </c>
      <c r="H583" s="849">
        <v>1.1607142857142856</v>
      </c>
      <c r="I583" s="849">
        <v>1122.3799999999999</v>
      </c>
      <c r="J583" s="849">
        <v>56</v>
      </c>
      <c r="K583" s="849">
        <v>62853.279999999999</v>
      </c>
      <c r="L583" s="849">
        <v>1</v>
      </c>
      <c r="M583" s="849">
        <v>1122.3799999999999</v>
      </c>
      <c r="N583" s="849">
        <v>38</v>
      </c>
      <c r="O583" s="849">
        <v>42650.44</v>
      </c>
      <c r="P583" s="837">
        <v>0.6785714285714286</v>
      </c>
      <c r="Q583" s="850">
        <v>1122.3800000000001</v>
      </c>
    </row>
    <row r="584" spans="1:17" ht="14.4" customHeight="1" x14ac:dyDescent="0.3">
      <c r="A584" s="831" t="s">
        <v>585</v>
      </c>
      <c r="B584" s="832" t="s">
        <v>5058</v>
      </c>
      <c r="C584" s="832" t="s">
        <v>4391</v>
      </c>
      <c r="D584" s="832" t="s">
        <v>4760</v>
      </c>
      <c r="E584" s="832" t="s">
        <v>4761</v>
      </c>
      <c r="F584" s="849">
        <v>43</v>
      </c>
      <c r="G584" s="849">
        <v>76866.8</v>
      </c>
      <c r="H584" s="849">
        <v>2.15</v>
      </c>
      <c r="I584" s="849">
        <v>1787.6000000000001</v>
      </c>
      <c r="J584" s="849">
        <v>20</v>
      </c>
      <c r="K584" s="849">
        <v>35752</v>
      </c>
      <c r="L584" s="849">
        <v>1</v>
      </c>
      <c r="M584" s="849">
        <v>1787.6</v>
      </c>
      <c r="N584" s="849">
        <v>22</v>
      </c>
      <c r="O584" s="849">
        <v>37517.599999999999</v>
      </c>
      <c r="P584" s="837">
        <v>1.0493846498098007</v>
      </c>
      <c r="Q584" s="850">
        <v>1705.3454545454545</v>
      </c>
    </row>
    <row r="585" spans="1:17" ht="14.4" customHeight="1" x14ac:dyDescent="0.3">
      <c r="A585" s="831" t="s">
        <v>585</v>
      </c>
      <c r="B585" s="832" t="s">
        <v>5058</v>
      </c>
      <c r="C585" s="832" t="s">
        <v>4391</v>
      </c>
      <c r="D585" s="832" t="s">
        <v>4762</v>
      </c>
      <c r="E585" s="832" t="s">
        <v>4763</v>
      </c>
      <c r="F585" s="849">
        <v>1</v>
      </c>
      <c r="G585" s="849">
        <v>69880</v>
      </c>
      <c r="H585" s="849">
        <v>0.54347826086956519</v>
      </c>
      <c r="I585" s="849">
        <v>69880</v>
      </c>
      <c r="J585" s="849">
        <v>2</v>
      </c>
      <c r="K585" s="849">
        <v>128579.2</v>
      </c>
      <c r="L585" s="849">
        <v>1</v>
      </c>
      <c r="M585" s="849">
        <v>64289.599999999999</v>
      </c>
      <c r="N585" s="849">
        <v>1</v>
      </c>
      <c r="O585" s="849">
        <v>64289.599999999999</v>
      </c>
      <c r="P585" s="837">
        <v>0.5</v>
      </c>
      <c r="Q585" s="850">
        <v>64289.599999999999</v>
      </c>
    </row>
    <row r="586" spans="1:17" ht="14.4" customHeight="1" x14ac:dyDescent="0.3">
      <c r="A586" s="831" t="s">
        <v>585</v>
      </c>
      <c r="B586" s="832" t="s">
        <v>5058</v>
      </c>
      <c r="C586" s="832" t="s">
        <v>4391</v>
      </c>
      <c r="D586" s="832" t="s">
        <v>4766</v>
      </c>
      <c r="E586" s="832" t="s">
        <v>4767</v>
      </c>
      <c r="F586" s="849"/>
      <c r="G586" s="849"/>
      <c r="H586" s="849"/>
      <c r="I586" s="849"/>
      <c r="J586" s="849">
        <v>1</v>
      </c>
      <c r="K586" s="849">
        <v>70587</v>
      </c>
      <c r="L586" s="849">
        <v>1</v>
      </c>
      <c r="M586" s="849">
        <v>70587</v>
      </c>
      <c r="N586" s="849"/>
      <c r="O586" s="849"/>
      <c r="P586" s="837"/>
      <c r="Q586" s="850"/>
    </row>
    <row r="587" spans="1:17" ht="14.4" customHeight="1" x14ac:dyDescent="0.3">
      <c r="A587" s="831" t="s">
        <v>585</v>
      </c>
      <c r="B587" s="832" t="s">
        <v>5058</v>
      </c>
      <c r="C587" s="832" t="s">
        <v>4391</v>
      </c>
      <c r="D587" s="832" t="s">
        <v>4770</v>
      </c>
      <c r="E587" s="832" t="s">
        <v>4771</v>
      </c>
      <c r="F587" s="849"/>
      <c r="G587" s="849"/>
      <c r="H587" s="849"/>
      <c r="I587" s="849"/>
      <c r="J587" s="849">
        <v>1</v>
      </c>
      <c r="K587" s="849">
        <v>12270</v>
      </c>
      <c r="L587" s="849">
        <v>1</v>
      </c>
      <c r="M587" s="849">
        <v>12270</v>
      </c>
      <c r="N587" s="849">
        <v>2</v>
      </c>
      <c r="O587" s="849">
        <v>24540</v>
      </c>
      <c r="P587" s="837">
        <v>2</v>
      </c>
      <c r="Q587" s="850">
        <v>12270</v>
      </c>
    </row>
    <row r="588" spans="1:17" ht="14.4" customHeight="1" x14ac:dyDescent="0.3">
      <c r="A588" s="831" t="s">
        <v>585</v>
      </c>
      <c r="B588" s="832" t="s">
        <v>5058</v>
      </c>
      <c r="C588" s="832" t="s">
        <v>4391</v>
      </c>
      <c r="D588" s="832" t="s">
        <v>4776</v>
      </c>
      <c r="E588" s="832" t="s">
        <v>4777</v>
      </c>
      <c r="F588" s="849">
        <v>3</v>
      </c>
      <c r="G588" s="849">
        <v>41071.08</v>
      </c>
      <c r="H588" s="849">
        <v>1</v>
      </c>
      <c r="I588" s="849">
        <v>13690.36</v>
      </c>
      <c r="J588" s="849">
        <v>3</v>
      </c>
      <c r="K588" s="849">
        <v>41071.08</v>
      </c>
      <c r="L588" s="849">
        <v>1</v>
      </c>
      <c r="M588" s="849">
        <v>13690.36</v>
      </c>
      <c r="N588" s="849">
        <v>2</v>
      </c>
      <c r="O588" s="849">
        <v>27380.720000000001</v>
      </c>
      <c r="P588" s="837">
        <v>0.66666666666666663</v>
      </c>
      <c r="Q588" s="850">
        <v>13690.36</v>
      </c>
    </row>
    <row r="589" spans="1:17" ht="14.4" customHeight="1" x14ac:dyDescent="0.3">
      <c r="A589" s="831" t="s">
        <v>585</v>
      </c>
      <c r="B589" s="832" t="s">
        <v>5058</v>
      </c>
      <c r="C589" s="832" t="s">
        <v>4391</v>
      </c>
      <c r="D589" s="832" t="s">
        <v>5099</v>
      </c>
      <c r="E589" s="832" t="s">
        <v>4771</v>
      </c>
      <c r="F589" s="849">
        <v>1</v>
      </c>
      <c r="G589" s="849">
        <v>19400</v>
      </c>
      <c r="H589" s="849">
        <v>1.0237467018469657</v>
      </c>
      <c r="I589" s="849">
        <v>19400</v>
      </c>
      <c r="J589" s="849">
        <v>1</v>
      </c>
      <c r="K589" s="849">
        <v>18950</v>
      </c>
      <c r="L589" s="849">
        <v>1</v>
      </c>
      <c r="M589" s="849">
        <v>18950</v>
      </c>
      <c r="N589" s="849">
        <v>3</v>
      </c>
      <c r="O589" s="849">
        <v>56850</v>
      </c>
      <c r="P589" s="837">
        <v>3</v>
      </c>
      <c r="Q589" s="850">
        <v>18950</v>
      </c>
    </row>
    <row r="590" spans="1:17" ht="14.4" customHeight="1" x14ac:dyDescent="0.3">
      <c r="A590" s="831" t="s">
        <v>585</v>
      </c>
      <c r="B590" s="832" t="s">
        <v>5058</v>
      </c>
      <c r="C590" s="832" t="s">
        <v>4391</v>
      </c>
      <c r="D590" s="832" t="s">
        <v>4778</v>
      </c>
      <c r="E590" s="832" t="s">
        <v>4779</v>
      </c>
      <c r="F590" s="849">
        <v>1</v>
      </c>
      <c r="G590" s="849">
        <v>2487.27</v>
      </c>
      <c r="H590" s="849"/>
      <c r="I590" s="849">
        <v>2487.27</v>
      </c>
      <c r="J590" s="849"/>
      <c r="K590" s="849"/>
      <c r="L590" s="849"/>
      <c r="M590" s="849"/>
      <c r="N590" s="849">
        <v>1</v>
      </c>
      <c r="O590" s="849">
        <v>2487.27</v>
      </c>
      <c r="P590" s="837"/>
      <c r="Q590" s="850">
        <v>2487.27</v>
      </c>
    </row>
    <row r="591" spans="1:17" ht="14.4" customHeight="1" x14ac:dyDescent="0.3">
      <c r="A591" s="831" t="s">
        <v>585</v>
      </c>
      <c r="B591" s="832" t="s">
        <v>5058</v>
      </c>
      <c r="C591" s="832" t="s">
        <v>4391</v>
      </c>
      <c r="D591" s="832" t="s">
        <v>4780</v>
      </c>
      <c r="E591" s="832" t="s">
        <v>4781</v>
      </c>
      <c r="F591" s="849">
        <v>3</v>
      </c>
      <c r="G591" s="849">
        <v>26051.07</v>
      </c>
      <c r="H591" s="849">
        <v>1.5</v>
      </c>
      <c r="I591" s="849">
        <v>8683.69</v>
      </c>
      <c r="J591" s="849">
        <v>2</v>
      </c>
      <c r="K591" s="849">
        <v>17367.38</v>
      </c>
      <c r="L591" s="849">
        <v>1</v>
      </c>
      <c r="M591" s="849">
        <v>8683.69</v>
      </c>
      <c r="N591" s="849">
        <v>2</v>
      </c>
      <c r="O591" s="849">
        <v>17367.38</v>
      </c>
      <c r="P591" s="837">
        <v>1</v>
      </c>
      <c r="Q591" s="850">
        <v>8683.69</v>
      </c>
    </row>
    <row r="592" spans="1:17" ht="14.4" customHeight="1" x14ac:dyDescent="0.3">
      <c r="A592" s="831" t="s">
        <v>585</v>
      </c>
      <c r="B592" s="832" t="s">
        <v>5058</v>
      </c>
      <c r="C592" s="832" t="s">
        <v>4391</v>
      </c>
      <c r="D592" s="832" t="s">
        <v>4432</v>
      </c>
      <c r="E592" s="832" t="s">
        <v>4433</v>
      </c>
      <c r="F592" s="849">
        <v>8</v>
      </c>
      <c r="G592" s="849">
        <v>56722.239999999998</v>
      </c>
      <c r="H592" s="849">
        <v>2</v>
      </c>
      <c r="I592" s="849">
        <v>7090.28</v>
      </c>
      <c r="J592" s="849">
        <v>4</v>
      </c>
      <c r="K592" s="849">
        <v>28361.119999999999</v>
      </c>
      <c r="L592" s="849">
        <v>1</v>
      </c>
      <c r="M592" s="849">
        <v>7090.28</v>
      </c>
      <c r="N592" s="849">
        <v>2</v>
      </c>
      <c r="O592" s="849">
        <v>14180.56</v>
      </c>
      <c r="P592" s="837">
        <v>0.5</v>
      </c>
      <c r="Q592" s="850">
        <v>7090.28</v>
      </c>
    </row>
    <row r="593" spans="1:17" ht="14.4" customHeight="1" x14ac:dyDescent="0.3">
      <c r="A593" s="831" t="s">
        <v>585</v>
      </c>
      <c r="B593" s="832" t="s">
        <v>5058</v>
      </c>
      <c r="C593" s="832" t="s">
        <v>4391</v>
      </c>
      <c r="D593" s="832" t="s">
        <v>4798</v>
      </c>
      <c r="E593" s="832" t="s">
        <v>4799</v>
      </c>
      <c r="F593" s="849">
        <v>1</v>
      </c>
      <c r="G593" s="849">
        <v>5113.87</v>
      </c>
      <c r="H593" s="849">
        <v>0.5</v>
      </c>
      <c r="I593" s="849">
        <v>5113.87</v>
      </c>
      <c r="J593" s="849">
        <v>2</v>
      </c>
      <c r="K593" s="849">
        <v>10227.74</v>
      </c>
      <c r="L593" s="849">
        <v>1</v>
      </c>
      <c r="M593" s="849">
        <v>5113.87</v>
      </c>
      <c r="N593" s="849">
        <v>3</v>
      </c>
      <c r="O593" s="849">
        <v>15341.61</v>
      </c>
      <c r="P593" s="837">
        <v>1.5</v>
      </c>
      <c r="Q593" s="850">
        <v>5113.87</v>
      </c>
    </row>
    <row r="594" spans="1:17" ht="14.4" customHeight="1" x14ac:dyDescent="0.3">
      <c r="A594" s="831" t="s">
        <v>585</v>
      </c>
      <c r="B594" s="832" t="s">
        <v>5058</v>
      </c>
      <c r="C594" s="832" t="s">
        <v>4391</v>
      </c>
      <c r="D594" s="832" t="s">
        <v>4800</v>
      </c>
      <c r="E594" s="832" t="s">
        <v>4801</v>
      </c>
      <c r="F594" s="849"/>
      <c r="G594" s="849"/>
      <c r="H594" s="849"/>
      <c r="I594" s="849"/>
      <c r="J594" s="849">
        <v>1</v>
      </c>
      <c r="K594" s="849">
        <v>44520</v>
      </c>
      <c r="L594" s="849">
        <v>1</v>
      </c>
      <c r="M594" s="849">
        <v>44520</v>
      </c>
      <c r="N594" s="849"/>
      <c r="O594" s="849"/>
      <c r="P594" s="837"/>
      <c r="Q594" s="850"/>
    </row>
    <row r="595" spans="1:17" ht="14.4" customHeight="1" x14ac:dyDescent="0.3">
      <c r="A595" s="831" t="s">
        <v>585</v>
      </c>
      <c r="B595" s="832" t="s">
        <v>5058</v>
      </c>
      <c r="C595" s="832" t="s">
        <v>4391</v>
      </c>
      <c r="D595" s="832" t="s">
        <v>4816</v>
      </c>
      <c r="E595" s="832" t="s">
        <v>4817</v>
      </c>
      <c r="F595" s="849">
        <v>2</v>
      </c>
      <c r="G595" s="849">
        <v>52988</v>
      </c>
      <c r="H595" s="849">
        <v>0.22222222222222221</v>
      </c>
      <c r="I595" s="849">
        <v>26494</v>
      </c>
      <c r="J595" s="849">
        <v>9</v>
      </c>
      <c r="K595" s="849">
        <v>238446</v>
      </c>
      <c r="L595" s="849">
        <v>1</v>
      </c>
      <c r="M595" s="849">
        <v>26494</v>
      </c>
      <c r="N595" s="849">
        <v>20</v>
      </c>
      <c r="O595" s="849">
        <v>481185.19999999995</v>
      </c>
      <c r="P595" s="837">
        <v>2.0180049151589876</v>
      </c>
      <c r="Q595" s="850">
        <v>24059.26</v>
      </c>
    </row>
    <row r="596" spans="1:17" ht="14.4" customHeight="1" x14ac:dyDescent="0.3">
      <c r="A596" s="831" t="s">
        <v>585</v>
      </c>
      <c r="B596" s="832" t="s">
        <v>5058</v>
      </c>
      <c r="C596" s="832" t="s">
        <v>4391</v>
      </c>
      <c r="D596" s="832" t="s">
        <v>5100</v>
      </c>
      <c r="E596" s="832" t="s">
        <v>5101</v>
      </c>
      <c r="F596" s="849"/>
      <c r="G596" s="849"/>
      <c r="H596" s="849"/>
      <c r="I596" s="849"/>
      <c r="J596" s="849">
        <v>1</v>
      </c>
      <c r="K596" s="849">
        <v>270000</v>
      </c>
      <c r="L596" s="849">
        <v>1</v>
      </c>
      <c r="M596" s="849">
        <v>270000</v>
      </c>
      <c r="N596" s="849"/>
      <c r="O596" s="849"/>
      <c r="P596" s="837"/>
      <c r="Q596" s="850"/>
    </row>
    <row r="597" spans="1:17" ht="14.4" customHeight="1" x14ac:dyDescent="0.3">
      <c r="A597" s="831" t="s">
        <v>585</v>
      </c>
      <c r="B597" s="832" t="s">
        <v>5058</v>
      </c>
      <c r="C597" s="832" t="s">
        <v>4391</v>
      </c>
      <c r="D597" s="832" t="s">
        <v>5102</v>
      </c>
      <c r="E597" s="832" t="s">
        <v>5087</v>
      </c>
      <c r="F597" s="849">
        <v>1</v>
      </c>
      <c r="G597" s="849">
        <v>12900</v>
      </c>
      <c r="H597" s="849">
        <v>1</v>
      </c>
      <c r="I597" s="849">
        <v>12900</v>
      </c>
      <c r="J597" s="849">
        <v>1</v>
      </c>
      <c r="K597" s="849">
        <v>12900</v>
      </c>
      <c r="L597" s="849">
        <v>1</v>
      </c>
      <c r="M597" s="849">
        <v>12900</v>
      </c>
      <c r="N597" s="849"/>
      <c r="O597" s="849"/>
      <c r="P597" s="837"/>
      <c r="Q597" s="850"/>
    </row>
    <row r="598" spans="1:17" ht="14.4" customHeight="1" x14ac:dyDescent="0.3">
      <c r="A598" s="831" t="s">
        <v>585</v>
      </c>
      <c r="B598" s="832" t="s">
        <v>5058</v>
      </c>
      <c r="C598" s="832" t="s">
        <v>4309</v>
      </c>
      <c r="D598" s="832" t="s">
        <v>5103</v>
      </c>
      <c r="E598" s="832" t="s">
        <v>5104</v>
      </c>
      <c r="F598" s="849">
        <v>522</v>
      </c>
      <c r="G598" s="849">
        <v>16686252</v>
      </c>
      <c r="H598" s="849">
        <v>1.1836734693877551</v>
      </c>
      <c r="I598" s="849">
        <v>31966</v>
      </c>
      <c r="J598" s="849">
        <v>441</v>
      </c>
      <c r="K598" s="849">
        <v>14097006</v>
      </c>
      <c r="L598" s="849">
        <v>1</v>
      </c>
      <c r="M598" s="849">
        <v>31966</v>
      </c>
      <c r="N598" s="849">
        <v>463</v>
      </c>
      <c r="O598" s="849">
        <v>14800258</v>
      </c>
      <c r="P598" s="837">
        <v>1.0498866213151927</v>
      </c>
      <c r="Q598" s="850">
        <v>31966</v>
      </c>
    </row>
    <row r="599" spans="1:17" ht="14.4" customHeight="1" x14ac:dyDescent="0.3">
      <c r="A599" s="831" t="s">
        <v>585</v>
      </c>
      <c r="B599" s="832" t="s">
        <v>5058</v>
      </c>
      <c r="C599" s="832" t="s">
        <v>4309</v>
      </c>
      <c r="D599" s="832" t="s">
        <v>5105</v>
      </c>
      <c r="E599" s="832" t="s">
        <v>5106</v>
      </c>
      <c r="F599" s="849">
        <v>14</v>
      </c>
      <c r="G599" s="849">
        <v>166558</v>
      </c>
      <c r="H599" s="849">
        <v>1.1666666666666667</v>
      </c>
      <c r="I599" s="849">
        <v>11897</v>
      </c>
      <c r="J599" s="849">
        <v>12</v>
      </c>
      <c r="K599" s="849">
        <v>142764</v>
      </c>
      <c r="L599" s="849">
        <v>1</v>
      </c>
      <c r="M599" s="849">
        <v>11897</v>
      </c>
      <c r="N599" s="849">
        <v>4</v>
      </c>
      <c r="O599" s="849">
        <v>47588</v>
      </c>
      <c r="P599" s="837">
        <v>0.33333333333333331</v>
      </c>
      <c r="Q599" s="850">
        <v>11897</v>
      </c>
    </row>
    <row r="600" spans="1:17" ht="14.4" customHeight="1" x14ac:dyDescent="0.3">
      <c r="A600" s="831" t="s">
        <v>585</v>
      </c>
      <c r="B600" s="832" t="s">
        <v>5058</v>
      </c>
      <c r="C600" s="832" t="s">
        <v>4309</v>
      </c>
      <c r="D600" s="832" t="s">
        <v>5107</v>
      </c>
      <c r="E600" s="832" t="s">
        <v>5108</v>
      </c>
      <c r="F600" s="849">
        <v>20</v>
      </c>
      <c r="G600" s="849">
        <v>186400</v>
      </c>
      <c r="H600" s="849">
        <v>5</v>
      </c>
      <c r="I600" s="849">
        <v>9320</v>
      </c>
      <c r="J600" s="849">
        <v>4</v>
      </c>
      <c r="K600" s="849">
        <v>37280</v>
      </c>
      <c r="L600" s="849">
        <v>1</v>
      </c>
      <c r="M600" s="849">
        <v>9320</v>
      </c>
      <c r="N600" s="849">
        <v>41</v>
      </c>
      <c r="O600" s="849">
        <v>382120</v>
      </c>
      <c r="P600" s="837">
        <v>10.25</v>
      </c>
      <c r="Q600" s="850">
        <v>9320</v>
      </c>
    </row>
    <row r="601" spans="1:17" ht="14.4" customHeight="1" x14ac:dyDescent="0.3">
      <c r="A601" s="831" t="s">
        <v>585</v>
      </c>
      <c r="B601" s="832" t="s">
        <v>5058</v>
      </c>
      <c r="C601" s="832" t="s">
        <v>4309</v>
      </c>
      <c r="D601" s="832" t="s">
        <v>4840</v>
      </c>
      <c r="E601" s="832" t="s">
        <v>4841</v>
      </c>
      <c r="F601" s="849">
        <v>0</v>
      </c>
      <c r="G601" s="849">
        <v>0</v>
      </c>
      <c r="H601" s="849"/>
      <c r="I601" s="849"/>
      <c r="J601" s="849">
        <v>0</v>
      </c>
      <c r="K601" s="849">
        <v>0</v>
      </c>
      <c r="L601" s="849"/>
      <c r="M601" s="849"/>
      <c r="N601" s="849">
        <v>0</v>
      </c>
      <c r="O601" s="849">
        <v>0</v>
      </c>
      <c r="P601" s="837"/>
      <c r="Q601" s="850"/>
    </row>
    <row r="602" spans="1:17" ht="14.4" customHeight="1" x14ac:dyDescent="0.3">
      <c r="A602" s="831" t="s">
        <v>585</v>
      </c>
      <c r="B602" s="832" t="s">
        <v>5058</v>
      </c>
      <c r="C602" s="832" t="s">
        <v>4309</v>
      </c>
      <c r="D602" s="832" t="s">
        <v>4842</v>
      </c>
      <c r="E602" s="832" t="s">
        <v>4843</v>
      </c>
      <c r="F602" s="849">
        <v>605</v>
      </c>
      <c r="G602" s="849">
        <v>0</v>
      </c>
      <c r="H602" s="849"/>
      <c r="I602" s="849">
        <v>0</v>
      </c>
      <c r="J602" s="849">
        <v>677</v>
      </c>
      <c r="K602" s="849">
        <v>0</v>
      </c>
      <c r="L602" s="849"/>
      <c r="M602" s="849">
        <v>0</v>
      </c>
      <c r="N602" s="849">
        <v>529</v>
      </c>
      <c r="O602" s="849">
        <v>0</v>
      </c>
      <c r="P602" s="837"/>
      <c r="Q602" s="850">
        <v>0</v>
      </c>
    </row>
    <row r="603" spans="1:17" ht="14.4" customHeight="1" x14ac:dyDescent="0.3">
      <c r="A603" s="831" t="s">
        <v>585</v>
      </c>
      <c r="B603" s="832" t="s">
        <v>5058</v>
      </c>
      <c r="C603" s="832" t="s">
        <v>4309</v>
      </c>
      <c r="D603" s="832" t="s">
        <v>5109</v>
      </c>
      <c r="E603" s="832" t="s">
        <v>5110</v>
      </c>
      <c r="F603" s="849">
        <v>5</v>
      </c>
      <c r="G603" s="849">
        <v>0</v>
      </c>
      <c r="H603" s="849"/>
      <c r="I603" s="849">
        <v>0</v>
      </c>
      <c r="J603" s="849">
        <v>1</v>
      </c>
      <c r="K603" s="849">
        <v>0</v>
      </c>
      <c r="L603" s="849"/>
      <c r="M603" s="849">
        <v>0</v>
      </c>
      <c r="N603" s="849">
        <v>5</v>
      </c>
      <c r="O603" s="849">
        <v>0</v>
      </c>
      <c r="P603" s="837"/>
      <c r="Q603" s="850">
        <v>0</v>
      </c>
    </row>
    <row r="604" spans="1:17" ht="14.4" customHeight="1" x14ac:dyDescent="0.3">
      <c r="A604" s="831" t="s">
        <v>585</v>
      </c>
      <c r="B604" s="832" t="s">
        <v>5058</v>
      </c>
      <c r="C604" s="832" t="s">
        <v>4309</v>
      </c>
      <c r="D604" s="832" t="s">
        <v>5111</v>
      </c>
      <c r="E604" s="832" t="s">
        <v>5112</v>
      </c>
      <c r="F604" s="849">
        <v>1</v>
      </c>
      <c r="G604" s="849">
        <v>0</v>
      </c>
      <c r="H604" s="849"/>
      <c r="I604" s="849">
        <v>0</v>
      </c>
      <c r="J604" s="849"/>
      <c r="K604" s="849"/>
      <c r="L604" s="849"/>
      <c r="M604" s="849"/>
      <c r="N604" s="849">
        <v>1</v>
      </c>
      <c r="O604" s="849">
        <v>0</v>
      </c>
      <c r="P604" s="837"/>
      <c r="Q604" s="850">
        <v>0</v>
      </c>
    </row>
    <row r="605" spans="1:17" ht="14.4" customHeight="1" x14ac:dyDescent="0.3">
      <c r="A605" s="831" t="s">
        <v>585</v>
      </c>
      <c r="B605" s="832" t="s">
        <v>5058</v>
      </c>
      <c r="C605" s="832" t="s">
        <v>4309</v>
      </c>
      <c r="D605" s="832" t="s">
        <v>5113</v>
      </c>
      <c r="E605" s="832" t="s">
        <v>5110</v>
      </c>
      <c r="F605" s="849">
        <v>1</v>
      </c>
      <c r="G605" s="849">
        <v>0</v>
      </c>
      <c r="H605" s="849"/>
      <c r="I605" s="849">
        <v>0</v>
      </c>
      <c r="J605" s="849">
        <v>3</v>
      </c>
      <c r="K605" s="849">
        <v>0</v>
      </c>
      <c r="L605" s="849"/>
      <c r="M605" s="849">
        <v>0</v>
      </c>
      <c r="N605" s="849">
        <v>3</v>
      </c>
      <c r="O605" s="849">
        <v>0</v>
      </c>
      <c r="P605" s="837"/>
      <c r="Q605" s="850">
        <v>0</v>
      </c>
    </row>
    <row r="606" spans="1:17" ht="14.4" customHeight="1" x14ac:dyDescent="0.3">
      <c r="A606" s="831" t="s">
        <v>585</v>
      </c>
      <c r="B606" s="832" t="s">
        <v>5058</v>
      </c>
      <c r="C606" s="832" t="s">
        <v>4309</v>
      </c>
      <c r="D606" s="832" t="s">
        <v>5114</v>
      </c>
      <c r="E606" s="832" t="s">
        <v>5115</v>
      </c>
      <c r="F606" s="849">
        <v>95</v>
      </c>
      <c r="G606" s="849">
        <v>2276770</v>
      </c>
      <c r="H606" s="849">
        <v>1.1309523809523809</v>
      </c>
      <c r="I606" s="849">
        <v>23966</v>
      </c>
      <c r="J606" s="849">
        <v>84</v>
      </c>
      <c r="K606" s="849">
        <v>2013144</v>
      </c>
      <c r="L606" s="849">
        <v>1</v>
      </c>
      <c r="M606" s="849">
        <v>23966</v>
      </c>
      <c r="N606" s="849">
        <v>39</v>
      </c>
      <c r="O606" s="849">
        <v>934674</v>
      </c>
      <c r="P606" s="837">
        <v>0.4642857142857143</v>
      </c>
      <c r="Q606" s="850">
        <v>23966</v>
      </c>
    </row>
    <row r="607" spans="1:17" ht="14.4" customHeight="1" x14ac:dyDescent="0.3">
      <c r="A607" s="831" t="s">
        <v>585</v>
      </c>
      <c r="B607" s="832" t="s">
        <v>5058</v>
      </c>
      <c r="C607" s="832" t="s">
        <v>4309</v>
      </c>
      <c r="D607" s="832" t="s">
        <v>5116</v>
      </c>
      <c r="E607" s="832" t="s">
        <v>5117</v>
      </c>
      <c r="F607" s="849"/>
      <c r="G607" s="849"/>
      <c r="H607" s="849"/>
      <c r="I607" s="849"/>
      <c r="J607" s="849">
        <v>1</v>
      </c>
      <c r="K607" s="849">
        <v>6676</v>
      </c>
      <c r="L607" s="849">
        <v>1</v>
      </c>
      <c r="M607" s="849">
        <v>6676</v>
      </c>
      <c r="N607" s="849">
        <v>2</v>
      </c>
      <c r="O607" s="849">
        <v>13352</v>
      </c>
      <c r="P607" s="837">
        <v>2</v>
      </c>
      <c r="Q607" s="850">
        <v>6676</v>
      </c>
    </row>
    <row r="608" spans="1:17" ht="14.4" customHeight="1" x14ac:dyDescent="0.3">
      <c r="A608" s="831" t="s">
        <v>585</v>
      </c>
      <c r="B608" s="832" t="s">
        <v>5058</v>
      </c>
      <c r="C608" s="832" t="s">
        <v>4309</v>
      </c>
      <c r="D608" s="832" t="s">
        <v>5118</v>
      </c>
      <c r="E608" s="832" t="s">
        <v>5110</v>
      </c>
      <c r="F608" s="849">
        <v>7</v>
      </c>
      <c r="G608" s="849">
        <v>0</v>
      </c>
      <c r="H608" s="849"/>
      <c r="I608" s="849">
        <v>0</v>
      </c>
      <c r="J608" s="849">
        <v>4</v>
      </c>
      <c r="K608" s="849">
        <v>0</v>
      </c>
      <c r="L608" s="849"/>
      <c r="M608" s="849">
        <v>0</v>
      </c>
      <c r="N608" s="849">
        <v>4</v>
      </c>
      <c r="O608" s="849">
        <v>0</v>
      </c>
      <c r="P608" s="837"/>
      <c r="Q608" s="850">
        <v>0</v>
      </c>
    </row>
    <row r="609" spans="1:17" ht="14.4" customHeight="1" x14ac:dyDescent="0.3">
      <c r="A609" s="831" t="s">
        <v>585</v>
      </c>
      <c r="B609" s="832" t="s">
        <v>5058</v>
      </c>
      <c r="C609" s="832" t="s">
        <v>4309</v>
      </c>
      <c r="D609" s="832" t="s">
        <v>5119</v>
      </c>
      <c r="E609" s="832" t="s">
        <v>5120</v>
      </c>
      <c r="F609" s="849">
        <v>204</v>
      </c>
      <c r="G609" s="849">
        <v>5705064</v>
      </c>
      <c r="H609" s="849">
        <v>0.78764478764478763</v>
      </c>
      <c r="I609" s="849">
        <v>27966</v>
      </c>
      <c r="J609" s="849">
        <v>259</v>
      </c>
      <c r="K609" s="849">
        <v>7243194</v>
      </c>
      <c r="L609" s="849">
        <v>1</v>
      </c>
      <c r="M609" s="849">
        <v>27966</v>
      </c>
      <c r="N609" s="849">
        <v>162</v>
      </c>
      <c r="O609" s="849">
        <v>4530492</v>
      </c>
      <c r="P609" s="837">
        <v>0.62548262548262545</v>
      </c>
      <c r="Q609" s="850">
        <v>27966</v>
      </c>
    </row>
    <row r="610" spans="1:17" ht="14.4" customHeight="1" x14ac:dyDescent="0.3">
      <c r="A610" s="831" t="s">
        <v>585</v>
      </c>
      <c r="B610" s="832" t="s">
        <v>5058</v>
      </c>
      <c r="C610" s="832" t="s">
        <v>4309</v>
      </c>
      <c r="D610" s="832" t="s">
        <v>4385</v>
      </c>
      <c r="E610" s="832" t="s">
        <v>4386</v>
      </c>
      <c r="F610" s="849">
        <v>35</v>
      </c>
      <c r="G610" s="849">
        <v>12928</v>
      </c>
      <c r="H610" s="849">
        <v>1.0832006702974446</v>
      </c>
      <c r="I610" s="849">
        <v>369.37142857142857</v>
      </c>
      <c r="J610" s="849">
        <v>32</v>
      </c>
      <c r="K610" s="849">
        <v>11935</v>
      </c>
      <c r="L610" s="849">
        <v>1</v>
      </c>
      <c r="M610" s="849">
        <v>372.96875</v>
      </c>
      <c r="N610" s="849">
        <v>35</v>
      </c>
      <c r="O610" s="849">
        <v>13088</v>
      </c>
      <c r="P610" s="837">
        <v>1.0966066191872643</v>
      </c>
      <c r="Q610" s="850">
        <v>373.94285714285712</v>
      </c>
    </row>
    <row r="611" spans="1:17" ht="14.4" customHeight="1" x14ac:dyDescent="0.3">
      <c r="A611" s="831" t="s">
        <v>585</v>
      </c>
      <c r="B611" s="832" t="s">
        <v>5058</v>
      </c>
      <c r="C611" s="832" t="s">
        <v>4309</v>
      </c>
      <c r="D611" s="832" t="s">
        <v>4388</v>
      </c>
      <c r="E611" s="832" t="s">
        <v>4389</v>
      </c>
      <c r="F611" s="849">
        <v>16</v>
      </c>
      <c r="G611" s="849">
        <v>4016</v>
      </c>
      <c r="H611" s="849">
        <v>1.6</v>
      </c>
      <c r="I611" s="849">
        <v>251</v>
      </c>
      <c r="J611" s="849">
        <v>10</v>
      </c>
      <c r="K611" s="849">
        <v>2510</v>
      </c>
      <c r="L611" s="849">
        <v>1</v>
      </c>
      <c r="M611" s="849">
        <v>251</v>
      </c>
      <c r="N611" s="849">
        <v>17</v>
      </c>
      <c r="O611" s="849">
        <v>4284</v>
      </c>
      <c r="P611" s="837">
        <v>1.7067729083665339</v>
      </c>
      <c r="Q611" s="850">
        <v>252</v>
      </c>
    </row>
    <row r="612" spans="1:17" ht="14.4" customHeight="1" x14ac:dyDescent="0.3">
      <c r="A612" s="831" t="s">
        <v>585</v>
      </c>
      <c r="B612" s="832" t="s">
        <v>5058</v>
      </c>
      <c r="C612" s="832" t="s">
        <v>4309</v>
      </c>
      <c r="D612" s="832" t="s">
        <v>4388</v>
      </c>
      <c r="E612" s="832" t="s">
        <v>4467</v>
      </c>
      <c r="F612" s="849"/>
      <c r="G612" s="849"/>
      <c r="H612" s="849"/>
      <c r="I612" s="849"/>
      <c r="J612" s="849"/>
      <c r="K612" s="849"/>
      <c r="L612" s="849"/>
      <c r="M612" s="849"/>
      <c r="N612" s="849">
        <v>1</v>
      </c>
      <c r="O612" s="849">
        <v>252</v>
      </c>
      <c r="P612" s="837"/>
      <c r="Q612" s="850">
        <v>252</v>
      </c>
    </row>
    <row r="613" spans="1:17" ht="14.4" customHeight="1" x14ac:dyDescent="0.3">
      <c r="A613" s="831" t="s">
        <v>585</v>
      </c>
      <c r="B613" s="832" t="s">
        <v>5058</v>
      </c>
      <c r="C613" s="832" t="s">
        <v>4309</v>
      </c>
      <c r="D613" s="832" t="s">
        <v>5121</v>
      </c>
      <c r="E613" s="832" t="s">
        <v>5110</v>
      </c>
      <c r="F613" s="849">
        <v>2</v>
      </c>
      <c r="G613" s="849">
        <v>0</v>
      </c>
      <c r="H613" s="849"/>
      <c r="I613" s="849">
        <v>0</v>
      </c>
      <c r="J613" s="849"/>
      <c r="K613" s="849"/>
      <c r="L613" s="849"/>
      <c r="M613" s="849"/>
      <c r="N613" s="849">
        <v>1</v>
      </c>
      <c r="O613" s="849">
        <v>0</v>
      </c>
      <c r="P613" s="837"/>
      <c r="Q613" s="850">
        <v>0</v>
      </c>
    </row>
    <row r="614" spans="1:17" ht="14.4" customHeight="1" x14ac:dyDescent="0.3">
      <c r="A614" s="831" t="s">
        <v>585</v>
      </c>
      <c r="B614" s="832" t="s">
        <v>5122</v>
      </c>
      <c r="C614" s="832" t="s">
        <v>4309</v>
      </c>
      <c r="D614" s="832" t="s">
        <v>4494</v>
      </c>
      <c r="E614" s="832" t="s">
        <v>4495</v>
      </c>
      <c r="F614" s="849"/>
      <c r="G614" s="849"/>
      <c r="H614" s="849"/>
      <c r="I614" s="849"/>
      <c r="J614" s="849">
        <v>1</v>
      </c>
      <c r="K614" s="849">
        <v>865</v>
      </c>
      <c r="L614" s="849">
        <v>1</v>
      </c>
      <c r="M614" s="849">
        <v>865</v>
      </c>
      <c r="N614" s="849"/>
      <c r="O614" s="849"/>
      <c r="P614" s="837"/>
      <c r="Q614" s="850"/>
    </row>
    <row r="615" spans="1:17" ht="14.4" customHeight="1" x14ac:dyDescent="0.3">
      <c r="A615" s="831" t="s">
        <v>585</v>
      </c>
      <c r="B615" s="832" t="s">
        <v>5122</v>
      </c>
      <c r="C615" s="832" t="s">
        <v>4309</v>
      </c>
      <c r="D615" s="832" t="s">
        <v>5123</v>
      </c>
      <c r="E615" s="832" t="s">
        <v>5124</v>
      </c>
      <c r="F615" s="849"/>
      <c r="G615" s="849"/>
      <c r="H615" s="849"/>
      <c r="I615" s="849"/>
      <c r="J615" s="849">
        <v>1</v>
      </c>
      <c r="K615" s="849">
        <v>2762</v>
      </c>
      <c r="L615" s="849">
        <v>1</v>
      </c>
      <c r="M615" s="849">
        <v>2762</v>
      </c>
      <c r="N615" s="849"/>
      <c r="O615" s="849"/>
      <c r="P615" s="837"/>
      <c r="Q615" s="850"/>
    </row>
    <row r="616" spans="1:17" ht="14.4" customHeight="1" x14ac:dyDescent="0.3">
      <c r="A616" s="831" t="s">
        <v>585</v>
      </c>
      <c r="B616" s="832" t="s">
        <v>5122</v>
      </c>
      <c r="C616" s="832" t="s">
        <v>4309</v>
      </c>
      <c r="D616" s="832" t="s">
        <v>5125</v>
      </c>
      <c r="E616" s="832" t="s">
        <v>5126</v>
      </c>
      <c r="F616" s="849"/>
      <c r="G616" s="849"/>
      <c r="H616" s="849"/>
      <c r="I616" s="849"/>
      <c r="J616" s="849">
        <v>1</v>
      </c>
      <c r="K616" s="849">
        <v>5231</v>
      </c>
      <c r="L616" s="849">
        <v>1</v>
      </c>
      <c r="M616" s="849">
        <v>5231</v>
      </c>
      <c r="N616" s="849"/>
      <c r="O616" s="849"/>
      <c r="P616" s="837"/>
      <c r="Q616" s="850"/>
    </row>
    <row r="617" spans="1:17" ht="14.4" customHeight="1" x14ac:dyDescent="0.3">
      <c r="A617" s="831" t="s">
        <v>585</v>
      </c>
      <c r="B617" s="832" t="s">
        <v>4390</v>
      </c>
      <c r="C617" s="832" t="s">
        <v>4391</v>
      </c>
      <c r="D617" s="832" t="s">
        <v>4418</v>
      </c>
      <c r="E617" s="832" t="s">
        <v>4393</v>
      </c>
      <c r="F617" s="849"/>
      <c r="G617" s="849"/>
      <c r="H617" s="849"/>
      <c r="I617" s="849"/>
      <c r="J617" s="849"/>
      <c r="K617" s="849"/>
      <c r="L617" s="849"/>
      <c r="M617" s="849"/>
      <c r="N617" s="849">
        <v>4</v>
      </c>
      <c r="O617" s="849">
        <v>26709.919999999998</v>
      </c>
      <c r="P617" s="837"/>
      <c r="Q617" s="850">
        <v>6677.48</v>
      </c>
    </row>
    <row r="618" spans="1:17" ht="14.4" customHeight="1" x14ac:dyDescent="0.3">
      <c r="A618" s="831" t="s">
        <v>585</v>
      </c>
      <c r="B618" s="832" t="s">
        <v>4390</v>
      </c>
      <c r="C618" s="832" t="s">
        <v>4391</v>
      </c>
      <c r="D618" s="832" t="s">
        <v>4392</v>
      </c>
      <c r="E618" s="832" t="s">
        <v>4393</v>
      </c>
      <c r="F618" s="849"/>
      <c r="G618" s="849"/>
      <c r="H618" s="849"/>
      <c r="I618" s="849"/>
      <c r="J618" s="849"/>
      <c r="K618" s="849"/>
      <c r="L618" s="849"/>
      <c r="M618" s="849"/>
      <c r="N618" s="849">
        <v>3</v>
      </c>
      <c r="O618" s="849">
        <v>16704</v>
      </c>
      <c r="P618" s="837"/>
      <c r="Q618" s="850">
        <v>5568</v>
      </c>
    </row>
    <row r="619" spans="1:17" ht="14.4" customHeight="1" x14ac:dyDescent="0.3">
      <c r="A619" s="831" t="s">
        <v>585</v>
      </c>
      <c r="B619" s="832" t="s">
        <v>4390</v>
      </c>
      <c r="C619" s="832" t="s">
        <v>4391</v>
      </c>
      <c r="D619" s="832" t="s">
        <v>4419</v>
      </c>
      <c r="E619" s="832" t="s">
        <v>4393</v>
      </c>
      <c r="F619" s="849"/>
      <c r="G619" s="849"/>
      <c r="H619" s="849"/>
      <c r="I619" s="849"/>
      <c r="J619" s="849"/>
      <c r="K619" s="849"/>
      <c r="L619" s="849"/>
      <c r="M619" s="849"/>
      <c r="N619" s="849">
        <v>2</v>
      </c>
      <c r="O619" s="849">
        <v>12142</v>
      </c>
      <c r="P619" s="837"/>
      <c r="Q619" s="850">
        <v>6071</v>
      </c>
    </row>
    <row r="620" spans="1:17" ht="14.4" customHeight="1" x14ac:dyDescent="0.3">
      <c r="A620" s="831" t="s">
        <v>585</v>
      </c>
      <c r="B620" s="832" t="s">
        <v>4390</v>
      </c>
      <c r="C620" s="832" t="s">
        <v>4309</v>
      </c>
      <c r="D620" s="832" t="s">
        <v>5127</v>
      </c>
      <c r="E620" s="832" t="s">
        <v>5128</v>
      </c>
      <c r="F620" s="849">
        <v>277</v>
      </c>
      <c r="G620" s="849">
        <v>69463</v>
      </c>
      <c r="H620" s="849">
        <v>1.0443208298879951</v>
      </c>
      <c r="I620" s="849">
        <v>250.76895306859205</v>
      </c>
      <c r="J620" s="849">
        <v>265</v>
      </c>
      <c r="K620" s="849">
        <v>66515</v>
      </c>
      <c r="L620" s="849">
        <v>1</v>
      </c>
      <c r="M620" s="849">
        <v>251</v>
      </c>
      <c r="N620" s="849">
        <v>241</v>
      </c>
      <c r="O620" s="849">
        <v>60730</v>
      </c>
      <c r="P620" s="837">
        <v>0.91302713673607461</v>
      </c>
      <c r="Q620" s="850">
        <v>251.99170124481327</v>
      </c>
    </row>
    <row r="621" spans="1:17" ht="14.4" customHeight="1" x14ac:dyDescent="0.3">
      <c r="A621" s="831" t="s">
        <v>585</v>
      </c>
      <c r="B621" s="832" t="s">
        <v>4390</v>
      </c>
      <c r="C621" s="832" t="s">
        <v>4309</v>
      </c>
      <c r="D621" s="832" t="s">
        <v>5129</v>
      </c>
      <c r="E621" s="832" t="s">
        <v>5130</v>
      </c>
      <c r="F621" s="849">
        <v>2</v>
      </c>
      <c r="G621" s="849">
        <v>252</v>
      </c>
      <c r="H621" s="849">
        <v>0.2</v>
      </c>
      <c r="I621" s="849">
        <v>126</v>
      </c>
      <c r="J621" s="849">
        <v>10</v>
      </c>
      <c r="K621" s="849">
        <v>1260</v>
      </c>
      <c r="L621" s="849">
        <v>1</v>
      </c>
      <c r="M621" s="849">
        <v>126</v>
      </c>
      <c r="N621" s="849">
        <v>1</v>
      </c>
      <c r="O621" s="849">
        <v>127</v>
      </c>
      <c r="P621" s="837">
        <v>0.1007936507936508</v>
      </c>
      <c r="Q621" s="850">
        <v>127</v>
      </c>
    </row>
    <row r="622" spans="1:17" ht="14.4" customHeight="1" x14ac:dyDescent="0.3">
      <c r="A622" s="831" t="s">
        <v>585</v>
      </c>
      <c r="B622" s="832" t="s">
        <v>4390</v>
      </c>
      <c r="C622" s="832" t="s">
        <v>4309</v>
      </c>
      <c r="D622" s="832" t="s">
        <v>5129</v>
      </c>
      <c r="E622" s="832" t="s">
        <v>5131</v>
      </c>
      <c r="F622" s="849">
        <v>294</v>
      </c>
      <c r="G622" s="849">
        <v>36988</v>
      </c>
      <c r="H622" s="849">
        <v>1.0713706407137065</v>
      </c>
      <c r="I622" s="849">
        <v>125.80952380952381</v>
      </c>
      <c r="J622" s="849">
        <v>274</v>
      </c>
      <c r="K622" s="849">
        <v>34524</v>
      </c>
      <c r="L622" s="849">
        <v>1</v>
      </c>
      <c r="M622" s="849">
        <v>126</v>
      </c>
      <c r="N622" s="849">
        <v>240</v>
      </c>
      <c r="O622" s="849">
        <v>30480</v>
      </c>
      <c r="P622" s="837">
        <v>0.88286409454292669</v>
      </c>
      <c r="Q622" s="850">
        <v>127</v>
      </c>
    </row>
    <row r="623" spans="1:17" ht="14.4" customHeight="1" x14ac:dyDescent="0.3">
      <c r="A623" s="831" t="s">
        <v>585</v>
      </c>
      <c r="B623" s="832" t="s">
        <v>4390</v>
      </c>
      <c r="C623" s="832" t="s">
        <v>4309</v>
      </c>
      <c r="D623" s="832" t="s">
        <v>5132</v>
      </c>
      <c r="E623" s="832" t="s">
        <v>5133</v>
      </c>
      <c r="F623" s="849">
        <v>185</v>
      </c>
      <c r="G623" s="849">
        <v>168672</v>
      </c>
      <c r="H623" s="849">
        <v>1.0803789319959263</v>
      </c>
      <c r="I623" s="849">
        <v>911.74054054054056</v>
      </c>
      <c r="J623" s="849">
        <v>171</v>
      </c>
      <c r="K623" s="849">
        <v>156123</v>
      </c>
      <c r="L623" s="849">
        <v>1</v>
      </c>
      <c r="M623" s="849">
        <v>913</v>
      </c>
      <c r="N623" s="849">
        <v>166</v>
      </c>
      <c r="O623" s="849">
        <v>151722</v>
      </c>
      <c r="P623" s="837">
        <v>0.97181068772698453</v>
      </c>
      <c r="Q623" s="850">
        <v>913.98795180722891</v>
      </c>
    </row>
    <row r="624" spans="1:17" ht="14.4" customHeight="1" x14ac:dyDescent="0.3">
      <c r="A624" s="831" t="s">
        <v>585</v>
      </c>
      <c r="B624" s="832" t="s">
        <v>4390</v>
      </c>
      <c r="C624" s="832" t="s">
        <v>4309</v>
      </c>
      <c r="D624" s="832" t="s">
        <v>5134</v>
      </c>
      <c r="E624" s="832" t="s">
        <v>5135</v>
      </c>
      <c r="F624" s="849">
        <v>3351</v>
      </c>
      <c r="G624" s="849">
        <v>284835</v>
      </c>
      <c r="H624" s="849">
        <v>1.0594372431236168</v>
      </c>
      <c r="I624" s="849">
        <v>85</v>
      </c>
      <c r="J624" s="849">
        <v>3163</v>
      </c>
      <c r="K624" s="849">
        <v>268855</v>
      </c>
      <c r="L624" s="849">
        <v>1</v>
      </c>
      <c r="M624" s="849">
        <v>85</v>
      </c>
      <c r="N624" s="849">
        <v>2941</v>
      </c>
      <c r="O624" s="849">
        <v>252894</v>
      </c>
      <c r="P624" s="837">
        <v>0.94063342694017216</v>
      </c>
      <c r="Q624" s="850">
        <v>85.989119347160823</v>
      </c>
    </row>
    <row r="625" spans="1:17" ht="14.4" customHeight="1" x14ac:dyDescent="0.3">
      <c r="A625" s="831" t="s">
        <v>585</v>
      </c>
      <c r="B625" s="832" t="s">
        <v>4390</v>
      </c>
      <c r="C625" s="832" t="s">
        <v>4309</v>
      </c>
      <c r="D625" s="832" t="s">
        <v>5136</v>
      </c>
      <c r="E625" s="832" t="s">
        <v>5137</v>
      </c>
      <c r="F625" s="849">
        <v>3351</v>
      </c>
      <c r="G625" s="849">
        <v>1818249</v>
      </c>
      <c r="H625" s="849">
        <v>1.0529952395844191</v>
      </c>
      <c r="I625" s="849">
        <v>542.59892569382271</v>
      </c>
      <c r="J625" s="849">
        <v>3180</v>
      </c>
      <c r="K625" s="849">
        <v>1726740</v>
      </c>
      <c r="L625" s="849">
        <v>1</v>
      </c>
      <c r="M625" s="849">
        <v>543</v>
      </c>
      <c r="N625" s="849">
        <v>2943</v>
      </c>
      <c r="O625" s="849">
        <v>1600960</v>
      </c>
      <c r="P625" s="837">
        <v>0.92715753384991373</v>
      </c>
      <c r="Q625" s="850">
        <v>543.98912674142036</v>
      </c>
    </row>
    <row r="626" spans="1:17" ht="14.4" customHeight="1" x14ac:dyDescent="0.3">
      <c r="A626" s="831" t="s">
        <v>585</v>
      </c>
      <c r="B626" s="832" t="s">
        <v>4390</v>
      </c>
      <c r="C626" s="832" t="s">
        <v>4309</v>
      </c>
      <c r="D626" s="832" t="s">
        <v>5138</v>
      </c>
      <c r="E626" s="832" t="s">
        <v>5139</v>
      </c>
      <c r="F626" s="849">
        <v>10</v>
      </c>
      <c r="G626" s="849">
        <v>3070</v>
      </c>
      <c r="H626" s="849">
        <v>1.1111111111111112</v>
      </c>
      <c r="I626" s="849">
        <v>307</v>
      </c>
      <c r="J626" s="849">
        <v>9</v>
      </c>
      <c r="K626" s="849">
        <v>2763</v>
      </c>
      <c r="L626" s="849">
        <v>1</v>
      </c>
      <c r="M626" s="849">
        <v>307</v>
      </c>
      <c r="N626" s="849">
        <v>11</v>
      </c>
      <c r="O626" s="849">
        <v>3388</v>
      </c>
      <c r="P626" s="837">
        <v>1.2262034020991677</v>
      </c>
      <c r="Q626" s="850">
        <v>308</v>
      </c>
    </row>
    <row r="627" spans="1:17" ht="14.4" customHeight="1" x14ac:dyDescent="0.3">
      <c r="A627" s="831" t="s">
        <v>585</v>
      </c>
      <c r="B627" s="832" t="s">
        <v>4390</v>
      </c>
      <c r="C627" s="832" t="s">
        <v>4309</v>
      </c>
      <c r="D627" s="832" t="s">
        <v>5138</v>
      </c>
      <c r="E627" s="832" t="s">
        <v>5140</v>
      </c>
      <c r="F627" s="849">
        <v>1</v>
      </c>
      <c r="G627" s="849">
        <v>307</v>
      </c>
      <c r="H627" s="849"/>
      <c r="I627" s="849">
        <v>307</v>
      </c>
      <c r="J627" s="849"/>
      <c r="K627" s="849"/>
      <c r="L627" s="849"/>
      <c r="M627" s="849"/>
      <c r="N627" s="849"/>
      <c r="O627" s="849"/>
      <c r="P627" s="837"/>
      <c r="Q627" s="850"/>
    </row>
    <row r="628" spans="1:17" ht="14.4" customHeight="1" x14ac:dyDescent="0.3">
      <c r="A628" s="831" t="s">
        <v>585</v>
      </c>
      <c r="B628" s="832" t="s">
        <v>4390</v>
      </c>
      <c r="C628" s="832" t="s">
        <v>4309</v>
      </c>
      <c r="D628" s="832" t="s">
        <v>5141</v>
      </c>
      <c r="E628" s="832" t="s">
        <v>5142</v>
      </c>
      <c r="F628" s="849">
        <v>291</v>
      </c>
      <c r="G628" s="849">
        <v>51766</v>
      </c>
      <c r="H628" s="849">
        <v>1.1015917602996255</v>
      </c>
      <c r="I628" s="849">
        <v>177.89003436426117</v>
      </c>
      <c r="J628" s="849">
        <v>264</v>
      </c>
      <c r="K628" s="849">
        <v>46992</v>
      </c>
      <c r="L628" s="849">
        <v>1</v>
      </c>
      <c r="M628" s="849">
        <v>178</v>
      </c>
      <c r="N628" s="849">
        <v>240</v>
      </c>
      <c r="O628" s="849">
        <v>42958</v>
      </c>
      <c r="P628" s="837">
        <v>0.9141556009533538</v>
      </c>
      <c r="Q628" s="850">
        <v>178.99166666666667</v>
      </c>
    </row>
    <row r="629" spans="1:17" ht="14.4" customHeight="1" x14ac:dyDescent="0.3">
      <c r="A629" s="831" t="s">
        <v>585</v>
      </c>
      <c r="B629" s="832" t="s">
        <v>4390</v>
      </c>
      <c r="C629" s="832" t="s">
        <v>4309</v>
      </c>
      <c r="D629" s="832" t="s">
        <v>5141</v>
      </c>
      <c r="E629" s="832" t="s">
        <v>5143</v>
      </c>
      <c r="F629" s="849"/>
      <c r="G629" s="849"/>
      <c r="H629" s="849"/>
      <c r="I629" s="849"/>
      <c r="J629" s="849">
        <v>1</v>
      </c>
      <c r="K629" s="849">
        <v>178</v>
      </c>
      <c r="L629" s="849">
        <v>1</v>
      </c>
      <c r="M629" s="849">
        <v>178</v>
      </c>
      <c r="N629" s="849"/>
      <c r="O629" s="849"/>
      <c r="P629" s="837"/>
      <c r="Q629" s="850"/>
    </row>
    <row r="630" spans="1:17" ht="14.4" customHeight="1" x14ac:dyDescent="0.3">
      <c r="A630" s="831" t="s">
        <v>585</v>
      </c>
      <c r="B630" s="832" t="s">
        <v>4390</v>
      </c>
      <c r="C630" s="832" t="s">
        <v>4309</v>
      </c>
      <c r="D630" s="832" t="s">
        <v>5144</v>
      </c>
      <c r="E630" s="832" t="s">
        <v>5145</v>
      </c>
      <c r="F630" s="849">
        <v>366</v>
      </c>
      <c r="G630" s="849">
        <v>146670</v>
      </c>
      <c r="H630" s="849">
        <v>1.0274174115273613</v>
      </c>
      <c r="I630" s="849">
        <v>400.73770491803276</v>
      </c>
      <c r="J630" s="849">
        <v>356</v>
      </c>
      <c r="K630" s="849">
        <v>142756</v>
      </c>
      <c r="L630" s="849">
        <v>1</v>
      </c>
      <c r="M630" s="849">
        <v>401</v>
      </c>
      <c r="N630" s="849">
        <v>317</v>
      </c>
      <c r="O630" s="849">
        <v>127432</v>
      </c>
      <c r="P630" s="837">
        <v>0.89265600044831739</v>
      </c>
      <c r="Q630" s="850">
        <v>401.99369085173504</v>
      </c>
    </row>
    <row r="631" spans="1:17" ht="14.4" customHeight="1" x14ac:dyDescent="0.3">
      <c r="A631" s="831" t="s">
        <v>585</v>
      </c>
      <c r="B631" s="832" t="s">
        <v>4390</v>
      </c>
      <c r="C631" s="832" t="s">
        <v>4309</v>
      </c>
      <c r="D631" s="832" t="s">
        <v>5146</v>
      </c>
      <c r="E631" s="832" t="s">
        <v>5147</v>
      </c>
      <c r="F631" s="849">
        <v>15</v>
      </c>
      <c r="G631" s="849">
        <v>13185</v>
      </c>
      <c r="H631" s="849">
        <v>0.28301886792452829</v>
      </c>
      <c r="I631" s="849">
        <v>879</v>
      </c>
      <c r="J631" s="849">
        <v>53</v>
      </c>
      <c r="K631" s="849">
        <v>46587</v>
      </c>
      <c r="L631" s="849">
        <v>1</v>
      </c>
      <c r="M631" s="849">
        <v>879</v>
      </c>
      <c r="N631" s="849">
        <v>8</v>
      </c>
      <c r="O631" s="849">
        <v>7040</v>
      </c>
      <c r="P631" s="837">
        <v>0.15111511795135982</v>
      </c>
      <c r="Q631" s="850">
        <v>880</v>
      </c>
    </row>
    <row r="632" spans="1:17" ht="14.4" customHeight="1" x14ac:dyDescent="0.3">
      <c r="A632" s="831" t="s">
        <v>585</v>
      </c>
      <c r="B632" s="832" t="s">
        <v>4390</v>
      </c>
      <c r="C632" s="832" t="s">
        <v>4309</v>
      </c>
      <c r="D632" s="832" t="s">
        <v>5146</v>
      </c>
      <c r="E632" s="832" t="s">
        <v>5148</v>
      </c>
      <c r="F632" s="849">
        <v>148</v>
      </c>
      <c r="G632" s="849">
        <v>129900</v>
      </c>
      <c r="H632" s="849">
        <v>1.38113616790533</v>
      </c>
      <c r="I632" s="849">
        <v>877.70270270270271</v>
      </c>
      <c r="J632" s="849">
        <v>107</v>
      </c>
      <c r="K632" s="849">
        <v>94053</v>
      </c>
      <c r="L632" s="849">
        <v>1</v>
      </c>
      <c r="M632" s="849">
        <v>879</v>
      </c>
      <c r="N632" s="849">
        <v>114</v>
      </c>
      <c r="O632" s="849">
        <v>100320</v>
      </c>
      <c r="P632" s="837">
        <v>1.0666326432968645</v>
      </c>
      <c r="Q632" s="850">
        <v>880</v>
      </c>
    </row>
    <row r="633" spans="1:17" ht="14.4" customHeight="1" x14ac:dyDescent="0.3">
      <c r="A633" s="831" t="s">
        <v>585</v>
      </c>
      <c r="B633" s="832" t="s">
        <v>4390</v>
      </c>
      <c r="C633" s="832" t="s">
        <v>4309</v>
      </c>
      <c r="D633" s="832" t="s">
        <v>5149</v>
      </c>
      <c r="E633" s="832" t="s">
        <v>5148</v>
      </c>
      <c r="F633" s="849">
        <v>3189</v>
      </c>
      <c r="G633" s="849">
        <v>3066666</v>
      </c>
      <c r="H633" s="849">
        <v>1.0555637400008262</v>
      </c>
      <c r="I633" s="849">
        <v>961.63875823142052</v>
      </c>
      <c r="J633" s="849">
        <v>3020</v>
      </c>
      <c r="K633" s="849">
        <v>2905240</v>
      </c>
      <c r="L633" s="849">
        <v>1</v>
      </c>
      <c r="M633" s="849">
        <v>962</v>
      </c>
      <c r="N633" s="849">
        <v>2816</v>
      </c>
      <c r="O633" s="849">
        <v>2711776</v>
      </c>
      <c r="P633" s="837">
        <v>0.93340859963376521</v>
      </c>
      <c r="Q633" s="850">
        <v>962.98863636363637</v>
      </c>
    </row>
    <row r="634" spans="1:17" ht="14.4" customHeight="1" x14ac:dyDescent="0.3">
      <c r="A634" s="831" t="s">
        <v>585</v>
      </c>
      <c r="B634" s="832" t="s">
        <v>4390</v>
      </c>
      <c r="C634" s="832" t="s">
        <v>4309</v>
      </c>
      <c r="D634" s="832" t="s">
        <v>5150</v>
      </c>
      <c r="E634" s="832" t="s">
        <v>5151</v>
      </c>
      <c r="F634" s="849">
        <v>15</v>
      </c>
      <c r="G634" s="849">
        <v>26156</v>
      </c>
      <c r="H634" s="849">
        <v>1.4963386727688788</v>
      </c>
      <c r="I634" s="849">
        <v>1743.7333333333333</v>
      </c>
      <c r="J634" s="849">
        <v>10</v>
      </c>
      <c r="K634" s="849">
        <v>17480</v>
      </c>
      <c r="L634" s="849">
        <v>1</v>
      </c>
      <c r="M634" s="849">
        <v>1748</v>
      </c>
      <c r="N634" s="849">
        <v>12</v>
      </c>
      <c r="O634" s="849">
        <v>21024</v>
      </c>
      <c r="P634" s="837">
        <v>1.202745995423341</v>
      </c>
      <c r="Q634" s="850">
        <v>1752</v>
      </c>
    </row>
    <row r="635" spans="1:17" ht="14.4" customHeight="1" x14ac:dyDescent="0.3">
      <c r="A635" s="831" t="s">
        <v>585</v>
      </c>
      <c r="B635" s="832" t="s">
        <v>4390</v>
      </c>
      <c r="C635" s="832" t="s">
        <v>4309</v>
      </c>
      <c r="D635" s="832" t="s">
        <v>5150</v>
      </c>
      <c r="E635" s="832" t="s">
        <v>5152</v>
      </c>
      <c r="F635" s="849"/>
      <c r="G635" s="849"/>
      <c r="H635" s="849"/>
      <c r="I635" s="849"/>
      <c r="J635" s="849"/>
      <c r="K635" s="849"/>
      <c r="L635" s="849"/>
      <c r="M635" s="849"/>
      <c r="N635" s="849">
        <v>1</v>
      </c>
      <c r="O635" s="849">
        <v>1752</v>
      </c>
      <c r="P635" s="837"/>
      <c r="Q635" s="850">
        <v>1752</v>
      </c>
    </row>
    <row r="636" spans="1:17" ht="14.4" customHeight="1" x14ac:dyDescent="0.3">
      <c r="A636" s="831" t="s">
        <v>585</v>
      </c>
      <c r="B636" s="832" t="s">
        <v>4390</v>
      </c>
      <c r="C636" s="832" t="s">
        <v>4309</v>
      </c>
      <c r="D636" s="832" t="s">
        <v>5153</v>
      </c>
      <c r="E636" s="832" t="s">
        <v>5154</v>
      </c>
      <c r="F636" s="849"/>
      <c r="G636" s="849"/>
      <c r="H636" s="849"/>
      <c r="I636" s="849"/>
      <c r="J636" s="849"/>
      <c r="K636" s="849"/>
      <c r="L636" s="849"/>
      <c r="M636" s="849"/>
      <c r="N636" s="849">
        <v>6</v>
      </c>
      <c r="O636" s="849">
        <v>3750</v>
      </c>
      <c r="P636" s="837"/>
      <c r="Q636" s="850">
        <v>625</v>
      </c>
    </row>
    <row r="637" spans="1:17" ht="14.4" customHeight="1" x14ac:dyDescent="0.3">
      <c r="A637" s="831" t="s">
        <v>585</v>
      </c>
      <c r="B637" s="832" t="s">
        <v>4390</v>
      </c>
      <c r="C637" s="832" t="s">
        <v>4309</v>
      </c>
      <c r="D637" s="832" t="s">
        <v>5155</v>
      </c>
      <c r="E637" s="832" t="s">
        <v>5154</v>
      </c>
      <c r="F637" s="849"/>
      <c r="G637" s="849"/>
      <c r="H637" s="849"/>
      <c r="I637" s="849"/>
      <c r="J637" s="849"/>
      <c r="K637" s="849"/>
      <c r="L637" s="849"/>
      <c r="M637" s="849"/>
      <c r="N637" s="849">
        <v>1</v>
      </c>
      <c r="O637" s="849">
        <v>539</v>
      </c>
      <c r="P637" s="837"/>
      <c r="Q637" s="850">
        <v>539</v>
      </c>
    </row>
    <row r="638" spans="1:17" ht="14.4" customHeight="1" x14ac:dyDescent="0.3">
      <c r="A638" s="831" t="s">
        <v>585</v>
      </c>
      <c r="B638" s="832" t="s">
        <v>4390</v>
      </c>
      <c r="C638" s="832" t="s">
        <v>4309</v>
      </c>
      <c r="D638" s="832" t="s">
        <v>4396</v>
      </c>
      <c r="E638" s="832" t="s">
        <v>4397</v>
      </c>
      <c r="F638" s="849"/>
      <c r="G638" s="849"/>
      <c r="H638" s="849"/>
      <c r="I638" s="849"/>
      <c r="J638" s="849"/>
      <c r="K638" s="849"/>
      <c r="L638" s="849"/>
      <c r="M638" s="849"/>
      <c r="N638" s="849">
        <v>10</v>
      </c>
      <c r="O638" s="849">
        <v>5800</v>
      </c>
      <c r="P638" s="837"/>
      <c r="Q638" s="850">
        <v>580</v>
      </c>
    </row>
    <row r="639" spans="1:17" ht="14.4" customHeight="1" x14ac:dyDescent="0.3">
      <c r="A639" s="831" t="s">
        <v>585</v>
      </c>
      <c r="B639" s="832" t="s">
        <v>4390</v>
      </c>
      <c r="C639" s="832" t="s">
        <v>4309</v>
      </c>
      <c r="D639" s="832" t="s">
        <v>4396</v>
      </c>
      <c r="E639" s="832" t="s">
        <v>4421</v>
      </c>
      <c r="F639" s="849"/>
      <c r="G639" s="849"/>
      <c r="H639" s="849"/>
      <c r="I639" s="849"/>
      <c r="J639" s="849"/>
      <c r="K639" s="849"/>
      <c r="L639" s="849"/>
      <c r="M639" s="849"/>
      <c r="N639" s="849">
        <v>1</v>
      </c>
      <c r="O639" s="849">
        <v>580</v>
      </c>
      <c r="P639" s="837"/>
      <c r="Q639" s="850">
        <v>580</v>
      </c>
    </row>
    <row r="640" spans="1:17" ht="14.4" customHeight="1" x14ac:dyDescent="0.3">
      <c r="A640" s="831" t="s">
        <v>585</v>
      </c>
      <c r="B640" s="832" t="s">
        <v>5156</v>
      </c>
      <c r="C640" s="832" t="s">
        <v>4309</v>
      </c>
      <c r="D640" s="832" t="s">
        <v>5157</v>
      </c>
      <c r="E640" s="832" t="s">
        <v>5158</v>
      </c>
      <c r="F640" s="849"/>
      <c r="G640" s="849"/>
      <c r="H640" s="849"/>
      <c r="I640" s="849"/>
      <c r="J640" s="849">
        <v>1</v>
      </c>
      <c r="K640" s="849">
        <v>6346</v>
      </c>
      <c r="L640" s="849">
        <v>1</v>
      </c>
      <c r="M640" s="849">
        <v>6346</v>
      </c>
      <c r="N640" s="849">
        <v>1</v>
      </c>
      <c r="O640" s="849">
        <v>6356</v>
      </c>
      <c r="P640" s="837">
        <v>1.0015757957768674</v>
      </c>
      <c r="Q640" s="850">
        <v>6356</v>
      </c>
    </row>
    <row r="641" spans="1:17" ht="14.4" customHeight="1" x14ac:dyDescent="0.3">
      <c r="A641" s="831" t="s">
        <v>5159</v>
      </c>
      <c r="B641" s="832" t="s">
        <v>4308</v>
      </c>
      <c r="C641" s="832" t="s">
        <v>4309</v>
      </c>
      <c r="D641" s="832" t="s">
        <v>4327</v>
      </c>
      <c r="E641" s="832" t="s">
        <v>4328</v>
      </c>
      <c r="F641" s="849">
        <v>4</v>
      </c>
      <c r="G641" s="849">
        <v>4032</v>
      </c>
      <c r="H641" s="849"/>
      <c r="I641" s="849">
        <v>1008</v>
      </c>
      <c r="J641" s="849"/>
      <c r="K641" s="849"/>
      <c r="L641" s="849"/>
      <c r="M641" s="849"/>
      <c r="N641" s="849">
        <v>3</v>
      </c>
      <c r="O641" s="849">
        <v>3030</v>
      </c>
      <c r="P641" s="837"/>
      <c r="Q641" s="850">
        <v>1010</v>
      </c>
    </row>
    <row r="642" spans="1:17" ht="14.4" customHeight="1" x14ac:dyDescent="0.3">
      <c r="A642" s="831" t="s">
        <v>5159</v>
      </c>
      <c r="B642" s="832" t="s">
        <v>4308</v>
      </c>
      <c r="C642" s="832" t="s">
        <v>4309</v>
      </c>
      <c r="D642" s="832" t="s">
        <v>4327</v>
      </c>
      <c r="E642" s="832" t="s">
        <v>4329</v>
      </c>
      <c r="F642" s="849"/>
      <c r="G642" s="849"/>
      <c r="H642" s="849"/>
      <c r="I642" s="849"/>
      <c r="J642" s="849">
        <v>1</v>
      </c>
      <c r="K642" s="849">
        <v>1009</v>
      </c>
      <c r="L642" s="849">
        <v>1</v>
      </c>
      <c r="M642" s="849">
        <v>1009</v>
      </c>
      <c r="N642" s="849"/>
      <c r="O642" s="849"/>
      <c r="P642" s="837"/>
      <c r="Q642" s="850"/>
    </row>
    <row r="643" spans="1:17" ht="14.4" customHeight="1" x14ac:dyDescent="0.3">
      <c r="A643" s="831" t="s">
        <v>5159</v>
      </c>
      <c r="B643" s="832" t="s">
        <v>4308</v>
      </c>
      <c r="C643" s="832" t="s">
        <v>4309</v>
      </c>
      <c r="D643" s="832" t="s">
        <v>4347</v>
      </c>
      <c r="E643" s="832" t="s">
        <v>4348</v>
      </c>
      <c r="F643" s="849">
        <v>2</v>
      </c>
      <c r="G643" s="849">
        <v>3858</v>
      </c>
      <c r="H643" s="849"/>
      <c r="I643" s="849">
        <v>1929</v>
      </c>
      <c r="J643" s="849"/>
      <c r="K643" s="849"/>
      <c r="L643" s="849"/>
      <c r="M643" s="849"/>
      <c r="N643" s="849"/>
      <c r="O643" s="849"/>
      <c r="P643" s="837"/>
      <c r="Q643" s="850"/>
    </row>
    <row r="644" spans="1:17" ht="14.4" customHeight="1" x14ac:dyDescent="0.3">
      <c r="A644" s="831" t="s">
        <v>5159</v>
      </c>
      <c r="B644" s="832" t="s">
        <v>4390</v>
      </c>
      <c r="C644" s="832" t="s">
        <v>4391</v>
      </c>
      <c r="D644" s="832" t="s">
        <v>4419</v>
      </c>
      <c r="E644" s="832" t="s">
        <v>4393</v>
      </c>
      <c r="F644" s="849"/>
      <c r="G644" s="849"/>
      <c r="H644" s="849"/>
      <c r="I644" s="849"/>
      <c r="J644" s="849"/>
      <c r="K644" s="849"/>
      <c r="L644" s="849"/>
      <c r="M644" s="849"/>
      <c r="N644" s="849">
        <v>2</v>
      </c>
      <c r="O644" s="849">
        <v>12142</v>
      </c>
      <c r="P644" s="837"/>
      <c r="Q644" s="850">
        <v>6071</v>
      </c>
    </row>
    <row r="645" spans="1:17" ht="14.4" customHeight="1" x14ac:dyDescent="0.3">
      <c r="A645" s="831" t="s">
        <v>5159</v>
      </c>
      <c r="B645" s="832" t="s">
        <v>4390</v>
      </c>
      <c r="C645" s="832" t="s">
        <v>4309</v>
      </c>
      <c r="D645" s="832" t="s">
        <v>4396</v>
      </c>
      <c r="E645" s="832" t="s">
        <v>4397</v>
      </c>
      <c r="F645" s="849"/>
      <c r="G645" s="849"/>
      <c r="H645" s="849"/>
      <c r="I645" s="849"/>
      <c r="J645" s="849"/>
      <c r="K645" s="849"/>
      <c r="L645" s="849"/>
      <c r="M645" s="849"/>
      <c r="N645" s="849">
        <v>1</v>
      </c>
      <c r="O645" s="849">
        <v>580</v>
      </c>
      <c r="P645" s="837"/>
      <c r="Q645" s="850">
        <v>580</v>
      </c>
    </row>
    <row r="646" spans="1:17" ht="14.4" customHeight="1" thickBot="1" x14ac:dyDescent="0.35">
      <c r="A646" s="839" t="s">
        <v>5159</v>
      </c>
      <c r="B646" s="840" t="s">
        <v>4390</v>
      </c>
      <c r="C646" s="840" t="s">
        <v>4309</v>
      </c>
      <c r="D646" s="840" t="s">
        <v>4396</v>
      </c>
      <c r="E646" s="840" t="s">
        <v>4421</v>
      </c>
      <c r="F646" s="851"/>
      <c r="G646" s="851"/>
      <c r="H646" s="851"/>
      <c r="I646" s="851"/>
      <c r="J646" s="851"/>
      <c r="K646" s="851"/>
      <c r="L646" s="851"/>
      <c r="M646" s="851"/>
      <c r="N646" s="851">
        <v>1</v>
      </c>
      <c r="O646" s="851">
        <v>580</v>
      </c>
      <c r="P646" s="845"/>
      <c r="Q646" s="852">
        <v>580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1676.5350000000001</v>
      </c>
      <c r="C5" s="114">
        <v>1471.7560000000001</v>
      </c>
      <c r="D5" s="114">
        <v>1188.9690000000001</v>
      </c>
      <c r="E5" s="424">
        <f>IF(OR(D5=0,B5=0),"",D5/B5)</f>
        <v>0.70918233141568776</v>
      </c>
      <c r="F5" s="129">
        <f>IF(OR(D5=0,C5=0),"",D5/C5)</f>
        <v>0.8078574165826401</v>
      </c>
      <c r="G5" s="130">
        <v>194</v>
      </c>
      <c r="H5" s="114">
        <v>168</v>
      </c>
      <c r="I5" s="114">
        <v>142</v>
      </c>
      <c r="J5" s="424">
        <f>IF(OR(I5=0,G5=0),"",I5/G5)</f>
        <v>0.73195876288659789</v>
      </c>
      <c r="K5" s="131">
        <f>IF(OR(I5=0,H5=0),"",I5/H5)</f>
        <v>0.84523809523809523</v>
      </c>
      <c r="L5" s="121"/>
      <c r="M5" s="121"/>
      <c r="N5" s="7">
        <f>D5-C5</f>
        <v>-282.78700000000003</v>
      </c>
      <c r="O5" s="8">
        <f>I5-H5</f>
        <v>-26</v>
      </c>
      <c r="P5" s="7">
        <f>D5-B5</f>
        <v>-487.56600000000003</v>
      </c>
      <c r="Q5" s="8">
        <f>I5-G5</f>
        <v>-52</v>
      </c>
    </row>
    <row r="6" spans="1:17" ht="14.4" hidden="1" customHeight="1" outlineLevel="1" x14ac:dyDescent="0.3">
      <c r="A6" s="441" t="s">
        <v>168</v>
      </c>
      <c r="B6" s="120">
        <v>143.34700000000001</v>
      </c>
      <c r="C6" s="113">
        <v>157.26900000000001</v>
      </c>
      <c r="D6" s="113">
        <v>158.23099999999999</v>
      </c>
      <c r="E6" s="424">
        <f t="shared" ref="E6:E12" si="0">IF(OR(D6=0,B6=0),"",D6/B6)</f>
        <v>1.1038319602084452</v>
      </c>
      <c r="F6" s="129">
        <f t="shared" ref="F6:F12" si="1">IF(OR(D6=0,C6=0),"",D6/C6)</f>
        <v>1.0061169079729635</v>
      </c>
      <c r="G6" s="133">
        <v>17</v>
      </c>
      <c r="H6" s="113">
        <v>18</v>
      </c>
      <c r="I6" s="113">
        <v>23</v>
      </c>
      <c r="J6" s="425">
        <f t="shared" ref="J6:J12" si="2">IF(OR(I6=0,G6=0),"",I6/G6)</f>
        <v>1.3529411764705883</v>
      </c>
      <c r="K6" s="134">
        <f t="shared" ref="K6:K12" si="3">IF(OR(I6=0,H6=0),"",I6/H6)</f>
        <v>1.2777777777777777</v>
      </c>
      <c r="L6" s="121"/>
      <c r="M6" s="121"/>
      <c r="N6" s="5">
        <f t="shared" ref="N6:N13" si="4">D6-C6</f>
        <v>0.96199999999998909</v>
      </c>
      <c r="O6" s="6">
        <f t="shared" ref="O6:O13" si="5">I6-H6</f>
        <v>5</v>
      </c>
      <c r="P6" s="5">
        <f t="shared" ref="P6:P13" si="6">D6-B6</f>
        <v>14.883999999999986</v>
      </c>
      <c r="Q6" s="6">
        <f t="shared" ref="Q6:Q13" si="7">I6-G6</f>
        <v>6</v>
      </c>
    </row>
    <row r="7" spans="1:17" ht="14.4" hidden="1" customHeight="1" outlineLevel="1" x14ac:dyDescent="0.3">
      <c r="A7" s="441" t="s">
        <v>169</v>
      </c>
      <c r="B7" s="120">
        <v>511.51100000000002</v>
      </c>
      <c r="C7" s="113">
        <v>679.73599999999999</v>
      </c>
      <c r="D7" s="113">
        <v>494.69499999999999</v>
      </c>
      <c r="E7" s="424">
        <f t="shared" si="0"/>
        <v>0.96712485166496898</v>
      </c>
      <c r="F7" s="129">
        <f t="shared" si="1"/>
        <v>0.72777519507573529</v>
      </c>
      <c r="G7" s="133">
        <v>63</v>
      </c>
      <c r="H7" s="113">
        <v>85</v>
      </c>
      <c r="I7" s="113">
        <v>60</v>
      </c>
      <c r="J7" s="425">
        <f t="shared" si="2"/>
        <v>0.95238095238095233</v>
      </c>
      <c r="K7" s="134">
        <f t="shared" si="3"/>
        <v>0.70588235294117652</v>
      </c>
      <c r="L7" s="121"/>
      <c r="M7" s="121"/>
      <c r="N7" s="5">
        <f t="shared" si="4"/>
        <v>-185.041</v>
      </c>
      <c r="O7" s="6">
        <f t="shared" si="5"/>
        <v>-25</v>
      </c>
      <c r="P7" s="5">
        <f t="shared" si="6"/>
        <v>-16.816000000000031</v>
      </c>
      <c r="Q7" s="6">
        <f t="shared" si="7"/>
        <v>-3</v>
      </c>
    </row>
    <row r="8" spans="1:17" ht="14.4" hidden="1" customHeight="1" outlineLevel="1" x14ac:dyDescent="0.3">
      <c r="A8" s="441" t="s">
        <v>170</v>
      </c>
      <c r="B8" s="120">
        <v>114.221</v>
      </c>
      <c r="C8" s="113">
        <v>72.897000000000006</v>
      </c>
      <c r="D8" s="113">
        <v>107.268</v>
      </c>
      <c r="E8" s="424">
        <f t="shared" si="0"/>
        <v>0.93912678053948051</v>
      </c>
      <c r="F8" s="129">
        <f t="shared" si="1"/>
        <v>1.4715008848100743</v>
      </c>
      <c r="G8" s="133">
        <v>14</v>
      </c>
      <c r="H8" s="113">
        <v>12</v>
      </c>
      <c r="I8" s="113">
        <v>16</v>
      </c>
      <c r="J8" s="425">
        <f t="shared" si="2"/>
        <v>1.1428571428571428</v>
      </c>
      <c r="K8" s="134">
        <f t="shared" si="3"/>
        <v>1.3333333333333333</v>
      </c>
      <c r="L8" s="121"/>
      <c r="M8" s="121"/>
      <c r="N8" s="5">
        <f t="shared" si="4"/>
        <v>34.370999999999995</v>
      </c>
      <c r="O8" s="6">
        <f t="shared" si="5"/>
        <v>4</v>
      </c>
      <c r="P8" s="5">
        <f t="shared" si="6"/>
        <v>-6.953000000000003</v>
      </c>
      <c r="Q8" s="6">
        <f t="shared" si="7"/>
        <v>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191.6</v>
      </c>
      <c r="C10" s="113">
        <v>195.01599999999999</v>
      </c>
      <c r="D10" s="113">
        <v>218.84700000000001</v>
      </c>
      <c r="E10" s="424">
        <f t="shared" si="0"/>
        <v>1.1422077244258872</v>
      </c>
      <c r="F10" s="129">
        <f t="shared" si="1"/>
        <v>1.1222002297247406</v>
      </c>
      <c r="G10" s="133">
        <v>25</v>
      </c>
      <c r="H10" s="113">
        <v>21</v>
      </c>
      <c r="I10" s="113">
        <v>28</v>
      </c>
      <c r="J10" s="425">
        <f t="shared" si="2"/>
        <v>1.1200000000000001</v>
      </c>
      <c r="K10" s="134">
        <f t="shared" si="3"/>
        <v>1.3333333333333333</v>
      </c>
      <c r="L10" s="121"/>
      <c r="M10" s="121"/>
      <c r="N10" s="5">
        <f t="shared" si="4"/>
        <v>23.831000000000017</v>
      </c>
      <c r="O10" s="6">
        <f t="shared" si="5"/>
        <v>7</v>
      </c>
      <c r="P10" s="5">
        <f t="shared" si="6"/>
        <v>27.247000000000014</v>
      </c>
      <c r="Q10" s="6">
        <f t="shared" si="7"/>
        <v>3</v>
      </c>
    </row>
    <row r="11" spans="1:17" ht="14.4" hidden="1" customHeight="1" outlineLevel="1" x14ac:dyDescent="0.3">
      <c r="A11" s="441" t="s">
        <v>173</v>
      </c>
      <c r="B11" s="120">
        <v>56.064</v>
      </c>
      <c r="C11" s="113">
        <v>42.344999999999999</v>
      </c>
      <c r="D11" s="113">
        <v>88.953999999999994</v>
      </c>
      <c r="E11" s="424">
        <f t="shared" si="0"/>
        <v>1.5866509703196345</v>
      </c>
      <c r="F11" s="129">
        <f t="shared" si="1"/>
        <v>2.1006966584012279</v>
      </c>
      <c r="G11" s="133">
        <v>7</v>
      </c>
      <c r="H11" s="113">
        <v>5</v>
      </c>
      <c r="I11" s="113">
        <v>9</v>
      </c>
      <c r="J11" s="425">
        <f t="shared" si="2"/>
        <v>1.2857142857142858</v>
      </c>
      <c r="K11" s="134">
        <f t="shared" si="3"/>
        <v>1.8</v>
      </c>
      <c r="L11" s="121"/>
      <c r="M11" s="121"/>
      <c r="N11" s="5">
        <f t="shared" si="4"/>
        <v>46.608999999999995</v>
      </c>
      <c r="O11" s="6">
        <f t="shared" si="5"/>
        <v>4</v>
      </c>
      <c r="P11" s="5">
        <f t="shared" si="6"/>
        <v>32.889999999999993</v>
      </c>
      <c r="Q11" s="6">
        <f t="shared" si="7"/>
        <v>2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2693.2779999999998</v>
      </c>
      <c r="C13" s="116">
        <f>SUM(C5:C12)</f>
        <v>2619.0189999999998</v>
      </c>
      <c r="D13" s="116">
        <f>SUM(D5:D12)</f>
        <v>2256.9640000000004</v>
      </c>
      <c r="E13" s="420">
        <f>IF(OR(D13=0,B13=0),0,D13/B13)</f>
        <v>0.83799889948234108</v>
      </c>
      <c r="F13" s="135">
        <f>IF(OR(D13=0,C13=0),0,D13/C13)</f>
        <v>0.8617593075880704</v>
      </c>
      <c r="G13" s="136">
        <f>SUM(G5:G12)</f>
        <v>320</v>
      </c>
      <c r="H13" s="116">
        <f>SUM(H5:H12)</f>
        <v>309</v>
      </c>
      <c r="I13" s="116">
        <f>SUM(I5:I12)</f>
        <v>278</v>
      </c>
      <c r="J13" s="420">
        <f>IF(OR(I13=0,G13=0),0,I13/G13)</f>
        <v>0.86875000000000002</v>
      </c>
      <c r="K13" s="137">
        <f>IF(OR(I13=0,H13=0),0,I13/H13)</f>
        <v>0.89967637540453071</v>
      </c>
      <c r="L13" s="121"/>
      <c r="M13" s="121"/>
      <c r="N13" s="127">
        <f t="shared" si="4"/>
        <v>-362.05499999999938</v>
      </c>
      <c r="O13" s="138">
        <f t="shared" si="5"/>
        <v>-31</v>
      </c>
      <c r="P13" s="127">
        <f t="shared" si="6"/>
        <v>-436.3139999999994</v>
      </c>
      <c r="Q13" s="138">
        <f t="shared" si="7"/>
        <v>-42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1645.9359999999999</v>
      </c>
      <c r="C18" s="114">
        <v>1396.626</v>
      </c>
      <c r="D18" s="114">
        <v>1159.3579999999999</v>
      </c>
      <c r="E18" s="424">
        <f>IF(OR(D18=0,B18=0),"",D18/B18)</f>
        <v>0.70437611182937854</v>
      </c>
      <c r="F18" s="129">
        <f>IF(OR(D18=0,C18=0),"",D18/C18)</f>
        <v>0.83011343051038711</v>
      </c>
      <c r="G18" s="119">
        <v>192</v>
      </c>
      <c r="H18" s="114">
        <v>162</v>
      </c>
      <c r="I18" s="114">
        <v>140</v>
      </c>
      <c r="J18" s="424">
        <f>IF(OR(I18=0,G18=0),"",I18/G18)</f>
        <v>0.72916666666666663</v>
      </c>
      <c r="K18" s="131">
        <f>IF(OR(I18=0,H18=0),"",I18/H18)</f>
        <v>0.86419753086419748</v>
      </c>
      <c r="L18" s="659">
        <v>0.91871999999999998</v>
      </c>
      <c r="M18" s="660"/>
      <c r="N18" s="145">
        <f t="shared" ref="N18:N26" si="8">D18-C18</f>
        <v>-237.26800000000003</v>
      </c>
      <c r="O18" s="146">
        <f t="shared" ref="O18:O26" si="9">I18-H18</f>
        <v>-22</v>
      </c>
      <c r="P18" s="145">
        <f t="shared" ref="P18:P26" si="10">D18-B18</f>
        <v>-486.57799999999997</v>
      </c>
      <c r="Q18" s="146">
        <f t="shared" ref="Q18:Q26" si="11">I18-G18</f>
        <v>-52</v>
      </c>
    </row>
    <row r="19" spans="1:17" ht="14.4" hidden="1" customHeight="1" outlineLevel="1" x14ac:dyDescent="0.3">
      <c r="A19" s="441" t="s">
        <v>168</v>
      </c>
      <c r="B19" s="120">
        <v>121.779</v>
      </c>
      <c r="C19" s="113">
        <v>157.26900000000001</v>
      </c>
      <c r="D19" s="113">
        <v>144.43199999999999</v>
      </c>
      <c r="E19" s="425">
        <f t="shared" ref="E19:E25" si="12">IF(OR(D19=0,B19=0),"",D19/B19)</f>
        <v>1.186017293622053</v>
      </c>
      <c r="F19" s="132">
        <f t="shared" ref="F19:F25" si="13">IF(OR(D19=0,C19=0),"",D19/C19)</f>
        <v>0.91837552219445651</v>
      </c>
      <c r="G19" s="120">
        <v>15</v>
      </c>
      <c r="H19" s="113">
        <v>18</v>
      </c>
      <c r="I19" s="113">
        <v>22</v>
      </c>
      <c r="J19" s="425">
        <f t="shared" ref="J19:J25" si="14">IF(OR(I19=0,G19=0),"",I19/G19)</f>
        <v>1.4666666666666666</v>
      </c>
      <c r="K19" s="134">
        <f t="shared" ref="K19:K25" si="15">IF(OR(I19=0,H19=0),"",I19/H19)</f>
        <v>1.2222222222222223</v>
      </c>
      <c r="L19" s="659">
        <v>0.99456</v>
      </c>
      <c r="M19" s="660"/>
      <c r="N19" s="147">
        <f t="shared" si="8"/>
        <v>-12.837000000000018</v>
      </c>
      <c r="O19" s="148">
        <f t="shared" si="9"/>
        <v>4</v>
      </c>
      <c r="P19" s="147">
        <f t="shared" si="10"/>
        <v>22.652999999999992</v>
      </c>
      <c r="Q19" s="148">
        <f t="shared" si="11"/>
        <v>7</v>
      </c>
    </row>
    <row r="20" spans="1:17" ht="14.4" hidden="1" customHeight="1" outlineLevel="1" x14ac:dyDescent="0.3">
      <c r="A20" s="441" t="s">
        <v>169</v>
      </c>
      <c r="B20" s="120">
        <v>508.57400000000001</v>
      </c>
      <c r="C20" s="113">
        <v>679.73599999999999</v>
      </c>
      <c r="D20" s="113">
        <v>463.80599999999998</v>
      </c>
      <c r="E20" s="425">
        <f t="shared" si="12"/>
        <v>0.91197347878578139</v>
      </c>
      <c r="F20" s="132">
        <f t="shared" si="13"/>
        <v>0.68233255263808301</v>
      </c>
      <c r="G20" s="120">
        <v>62</v>
      </c>
      <c r="H20" s="113">
        <v>85</v>
      </c>
      <c r="I20" s="113">
        <v>58</v>
      </c>
      <c r="J20" s="425">
        <f t="shared" si="14"/>
        <v>0.93548387096774188</v>
      </c>
      <c r="K20" s="134">
        <f t="shared" si="15"/>
        <v>0.68235294117647061</v>
      </c>
      <c r="L20" s="659">
        <v>0.96671999999999991</v>
      </c>
      <c r="M20" s="660"/>
      <c r="N20" s="147">
        <f t="shared" si="8"/>
        <v>-215.93</v>
      </c>
      <c r="O20" s="148">
        <f t="shared" si="9"/>
        <v>-27</v>
      </c>
      <c r="P20" s="147">
        <f t="shared" si="10"/>
        <v>-44.768000000000029</v>
      </c>
      <c r="Q20" s="148">
        <f t="shared" si="11"/>
        <v>-4</v>
      </c>
    </row>
    <row r="21" spans="1:17" ht="14.4" hidden="1" customHeight="1" outlineLevel="1" x14ac:dyDescent="0.3">
      <c r="A21" s="441" t="s">
        <v>170</v>
      </c>
      <c r="B21" s="120">
        <v>114.221</v>
      </c>
      <c r="C21" s="113">
        <v>72.897000000000006</v>
      </c>
      <c r="D21" s="113">
        <v>107.268</v>
      </c>
      <c r="E21" s="425">
        <f t="shared" si="12"/>
        <v>0.93912678053948051</v>
      </c>
      <c r="F21" s="132">
        <f t="shared" si="13"/>
        <v>1.4715008848100743</v>
      </c>
      <c r="G21" s="120">
        <v>14</v>
      </c>
      <c r="H21" s="113">
        <v>12</v>
      </c>
      <c r="I21" s="113">
        <v>16</v>
      </c>
      <c r="J21" s="425">
        <f t="shared" si="14"/>
        <v>1.1428571428571428</v>
      </c>
      <c r="K21" s="134">
        <f t="shared" si="15"/>
        <v>1.3333333333333333</v>
      </c>
      <c r="L21" s="659">
        <v>1.11744</v>
      </c>
      <c r="M21" s="660"/>
      <c r="N21" s="147">
        <f t="shared" si="8"/>
        <v>34.370999999999995</v>
      </c>
      <c r="O21" s="148">
        <f t="shared" si="9"/>
        <v>4</v>
      </c>
      <c r="P21" s="147">
        <f t="shared" si="10"/>
        <v>-6.953000000000003</v>
      </c>
      <c r="Q21" s="148">
        <f t="shared" si="11"/>
        <v>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191.6</v>
      </c>
      <c r="C23" s="113">
        <v>195.01599999999999</v>
      </c>
      <c r="D23" s="113">
        <v>204.245</v>
      </c>
      <c r="E23" s="425">
        <f t="shared" si="12"/>
        <v>1.0659968684759917</v>
      </c>
      <c r="F23" s="132">
        <f t="shared" si="13"/>
        <v>1.0473243221069042</v>
      </c>
      <c r="G23" s="120">
        <v>25</v>
      </c>
      <c r="H23" s="113">
        <v>21</v>
      </c>
      <c r="I23" s="113">
        <v>27</v>
      </c>
      <c r="J23" s="425">
        <f t="shared" si="14"/>
        <v>1.08</v>
      </c>
      <c r="K23" s="134">
        <f t="shared" si="15"/>
        <v>1.2857142857142858</v>
      </c>
      <c r="L23" s="659">
        <v>0.98495999999999995</v>
      </c>
      <c r="M23" s="660"/>
      <c r="N23" s="147">
        <f t="shared" si="8"/>
        <v>9.2290000000000134</v>
      </c>
      <c r="O23" s="148">
        <f t="shared" si="9"/>
        <v>6</v>
      </c>
      <c r="P23" s="147">
        <f t="shared" si="10"/>
        <v>12.64500000000001</v>
      </c>
      <c r="Q23" s="148">
        <f t="shared" si="11"/>
        <v>2</v>
      </c>
    </row>
    <row r="24" spans="1:17" ht="14.4" hidden="1" customHeight="1" outlineLevel="1" x14ac:dyDescent="0.3">
      <c r="A24" s="441" t="s">
        <v>173</v>
      </c>
      <c r="B24" s="120">
        <v>56.064</v>
      </c>
      <c r="C24" s="113">
        <v>42.344999999999999</v>
      </c>
      <c r="D24" s="113">
        <v>88.953999999999994</v>
      </c>
      <c r="E24" s="425">
        <f t="shared" si="12"/>
        <v>1.5866509703196345</v>
      </c>
      <c r="F24" s="132">
        <f t="shared" si="13"/>
        <v>2.1006966584012279</v>
      </c>
      <c r="G24" s="120">
        <v>7</v>
      </c>
      <c r="H24" s="113">
        <v>5</v>
      </c>
      <c r="I24" s="113">
        <v>9</v>
      </c>
      <c r="J24" s="425">
        <f t="shared" si="14"/>
        <v>1.2857142857142858</v>
      </c>
      <c r="K24" s="134">
        <f t="shared" si="15"/>
        <v>1.8</v>
      </c>
      <c r="L24" s="659">
        <v>1.0147199999999998</v>
      </c>
      <c r="M24" s="660"/>
      <c r="N24" s="147">
        <f t="shared" si="8"/>
        <v>46.608999999999995</v>
      </c>
      <c r="O24" s="148">
        <f t="shared" si="9"/>
        <v>4</v>
      </c>
      <c r="P24" s="147">
        <f t="shared" si="10"/>
        <v>32.889999999999993</v>
      </c>
      <c r="Q24" s="148">
        <f t="shared" si="11"/>
        <v>2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2638.1739999999995</v>
      </c>
      <c r="C26" s="150">
        <f>SUM(C18:C25)</f>
        <v>2543.8889999999997</v>
      </c>
      <c r="D26" s="150">
        <f>SUM(D18:D25)</f>
        <v>2168.0630000000001</v>
      </c>
      <c r="E26" s="421">
        <f>IF(OR(D26=0,B26=0),0,D26/B26)</f>
        <v>0.82180439955817941</v>
      </c>
      <c r="F26" s="151">
        <f>IF(OR(D26=0,C26=0),0,D26/C26)</f>
        <v>0.85226320802519306</v>
      </c>
      <c r="G26" s="149">
        <f>SUM(G18:G25)</f>
        <v>315</v>
      </c>
      <c r="H26" s="150">
        <f>SUM(H18:H25)</f>
        <v>303</v>
      </c>
      <c r="I26" s="150">
        <f>SUM(I18:I25)</f>
        <v>272</v>
      </c>
      <c r="J26" s="421">
        <f>IF(OR(I26=0,G26=0),0,I26/G26)</f>
        <v>0.86349206349206353</v>
      </c>
      <c r="K26" s="152">
        <f>IF(OR(I26=0,H26=0),0,I26/H26)</f>
        <v>0.89768976897689767</v>
      </c>
      <c r="L26" s="121"/>
      <c r="M26" s="121"/>
      <c r="N26" s="143">
        <f t="shared" si="8"/>
        <v>-375.82599999999957</v>
      </c>
      <c r="O26" s="153">
        <f t="shared" si="9"/>
        <v>-31</v>
      </c>
      <c r="P26" s="143">
        <f t="shared" si="10"/>
        <v>-470.11099999999942</v>
      </c>
      <c r="Q26" s="153">
        <f t="shared" si="11"/>
        <v>-43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30.599</v>
      </c>
      <c r="C31" s="114">
        <v>75.13</v>
      </c>
      <c r="D31" s="114">
        <v>29.611000000000001</v>
      </c>
      <c r="E31" s="424">
        <f>IF(OR(D31=0,B31=0),"",D31/B31)</f>
        <v>0.96771136311644168</v>
      </c>
      <c r="F31" s="129">
        <f>IF(OR(D31=0,C31=0),"",D31/C31)</f>
        <v>0.39413017436443504</v>
      </c>
      <c r="G31" s="130">
        <v>2</v>
      </c>
      <c r="H31" s="114">
        <v>6</v>
      </c>
      <c r="I31" s="114">
        <v>2</v>
      </c>
      <c r="J31" s="424">
        <f>IF(OR(I31=0,G31=0),"",I31/G31)</f>
        <v>1</v>
      </c>
      <c r="K31" s="131">
        <f>IF(OR(I31=0,H31=0),"",I31/H31)</f>
        <v>0.33333333333333331</v>
      </c>
      <c r="L31" s="155"/>
      <c r="M31" s="155"/>
      <c r="N31" s="145">
        <f t="shared" ref="N31:N39" si="16">D31-C31</f>
        <v>-45.518999999999991</v>
      </c>
      <c r="O31" s="146">
        <f t="shared" ref="O31:O39" si="17">I31-H31</f>
        <v>-4</v>
      </c>
      <c r="P31" s="145">
        <f t="shared" ref="P31:P39" si="18">D31-B31</f>
        <v>-0.98799999999999955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21.568000000000001</v>
      </c>
      <c r="C32" s="113">
        <v>0</v>
      </c>
      <c r="D32" s="113">
        <v>13.798999999999999</v>
      </c>
      <c r="E32" s="425">
        <f t="shared" ref="E32:E38" si="20">IF(OR(D32=0,B32=0),"",D32/B32)</f>
        <v>0.63979043026706228</v>
      </c>
      <c r="F32" s="132" t="str">
        <f t="shared" ref="F32:F38" si="21">IF(OR(D32=0,C32=0),"",D32/C32)</f>
        <v/>
      </c>
      <c r="G32" s="133">
        <v>2</v>
      </c>
      <c r="H32" s="113">
        <v>0</v>
      </c>
      <c r="I32" s="113">
        <v>1</v>
      </c>
      <c r="J32" s="425">
        <f t="shared" ref="J32:J38" si="22">IF(OR(I32=0,G32=0),"",I32/G32)</f>
        <v>0.5</v>
      </c>
      <c r="K32" s="134" t="str">
        <f t="shared" ref="K32:K38" si="23">IF(OR(I32=0,H32=0),"",I32/H32)</f>
        <v/>
      </c>
      <c r="L32" s="155"/>
      <c r="M32" s="155"/>
      <c r="N32" s="147">
        <f t="shared" si="16"/>
        <v>13.798999999999999</v>
      </c>
      <c r="O32" s="148">
        <f t="shared" si="17"/>
        <v>1</v>
      </c>
      <c r="P32" s="147">
        <f t="shared" si="18"/>
        <v>-7.7690000000000019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2.9369999999999998</v>
      </c>
      <c r="C33" s="113">
        <v>0</v>
      </c>
      <c r="D33" s="113">
        <v>30.888999999999999</v>
      </c>
      <c r="E33" s="425">
        <f t="shared" si="20"/>
        <v>10.51719441607082</v>
      </c>
      <c r="F33" s="132" t="str">
        <f t="shared" si="21"/>
        <v/>
      </c>
      <c r="G33" s="133">
        <v>1</v>
      </c>
      <c r="H33" s="113">
        <v>0</v>
      </c>
      <c r="I33" s="113">
        <v>2</v>
      </c>
      <c r="J33" s="425">
        <f t="shared" si="22"/>
        <v>2</v>
      </c>
      <c r="K33" s="134" t="str">
        <f t="shared" si="23"/>
        <v/>
      </c>
      <c r="L33" s="155"/>
      <c r="M33" s="155"/>
      <c r="N33" s="147">
        <f t="shared" si="16"/>
        <v>30.888999999999999</v>
      </c>
      <c r="O33" s="148">
        <f t="shared" si="17"/>
        <v>2</v>
      </c>
      <c r="P33" s="147">
        <f t="shared" si="18"/>
        <v>27.951999999999998</v>
      </c>
      <c r="Q33" s="148">
        <f t="shared" si="19"/>
        <v>1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14.602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1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14.602</v>
      </c>
      <c r="O36" s="148">
        <f t="shared" si="17"/>
        <v>1</v>
      </c>
      <c r="P36" s="147">
        <f t="shared" si="18"/>
        <v>14.602</v>
      </c>
      <c r="Q36" s="148">
        <f t="shared" si="19"/>
        <v>1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55.103999999999999</v>
      </c>
      <c r="C39" s="162">
        <f>SUM(C31:C38)</f>
        <v>75.13</v>
      </c>
      <c r="D39" s="162">
        <f>SUM(D31:D38)</f>
        <v>88.900999999999996</v>
      </c>
      <c r="E39" s="422">
        <f>IF(OR(D39=0,B39=0),0,D39/B39)</f>
        <v>1.6133311556329848</v>
      </c>
      <c r="F39" s="163">
        <f>IF(OR(D39=0,C39=0),0,D39/C39)</f>
        <v>1.1832956209237322</v>
      </c>
      <c r="G39" s="164">
        <f>SUM(G31:G38)</f>
        <v>5</v>
      </c>
      <c r="H39" s="162">
        <f>SUM(H31:H38)</f>
        <v>6</v>
      </c>
      <c r="I39" s="162">
        <f>SUM(I31:I38)</f>
        <v>6</v>
      </c>
      <c r="J39" s="422">
        <f>IF(OR(I39=0,G39=0),0,I39/G39)</f>
        <v>1.2</v>
      </c>
      <c r="K39" s="165">
        <f>IF(OR(I39=0,H39=0),0,I39/H39)</f>
        <v>1</v>
      </c>
      <c r="L39" s="155"/>
      <c r="M39" s="155"/>
      <c r="N39" s="160">
        <f t="shared" si="16"/>
        <v>13.771000000000001</v>
      </c>
      <c r="O39" s="166">
        <f t="shared" si="17"/>
        <v>0</v>
      </c>
      <c r="P39" s="160">
        <f t="shared" si="18"/>
        <v>33.796999999999997</v>
      </c>
      <c r="Q39" s="166">
        <f t="shared" si="19"/>
        <v>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510</v>
      </c>
      <c r="C33" s="199">
        <v>416</v>
      </c>
      <c r="D33" s="84">
        <f>IF(C33="","",C33-B33)</f>
        <v>-94</v>
      </c>
      <c r="E33" s="85">
        <f>IF(C33="","",C33/B33)</f>
        <v>0.81568627450980391</v>
      </c>
      <c r="F33" s="86">
        <v>17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1283</v>
      </c>
      <c r="C34" s="200">
        <v>1150</v>
      </c>
      <c r="D34" s="87">
        <f t="shared" ref="D34:D45" si="0">IF(C34="","",C34-B34)</f>
        <v>-133</v>
      </c>
      <c r="E34" s="88">
        <f t="shared" ref="E34:E45" si="1">IF(C34="","",C34/B34)</f>
        <v>0.89633671083398281</v>
      </c>
      <c r="F34" s="89">
        <v>107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2003</v>
      </c>
      <c r="C35" s="200">
        <v>1889</v>
      </c>
      <c r="D35" s="87">
        <f t="shared" si="0"/>
        <v>-114</v>
      </c>
      <c r="E35" s="88">
        <f t="shared" si="1"/>
        <v>0.94308537194208686</v>
      </c>
      <c r="F35" s="89">
        <v>227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2701</v>
      </c>
      <c r="C36" s="200">
        <v>2533</v>
      </c>
      <c r="D36" s="87">
        <f t="shared" si="0"/>
        <v>-168</v>
      </c>
      <c r="E36" s="88">
        <f t="shared" si="1"/>
        <v>0.93780081451314323</v>
      </c>
      <c r="F36" s="89">
        <v>288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3252</v>
      </c>
      <c r="C37" s="200">
        <v>2980</v>
      </c>
      <c r="D37" s="87">
        <f t="shared" si="0"/>
        <v>-272</v>
      </c>
      <c r="E37" s="88">
        <f t="shared" si="1"/>
        <v>0.91635916359163594</v>
      </c>
      <c r="F37" s="89">
        <v>304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5288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5161</v>
      </c>
      <c r="B5" s="950">
        <v>3</v>
      </c>
      <c r="C5" s="951">
        <v>102.12</v>
      </c>
      <c r="D5" s="952">
        <v>32.700000000000003</v>
      </c>
      <c r="E5" s="953"/>
      <c r="F5" s="954"/>
      <c r="G5" s="955"/>
      <c r="H5" s="956">
        <v>1</v>
      </c>
      <c r="I5" s="954">
        <v>33.15</v>
      </c>
      <c r="J5" s="955">
        <v>22</v>
      </c>
      <c r="K5" s="957">
        <v>33.15</v>
      </c>
      <c r="L5" s="956">
        <v>22</v>
      </c>
      <c r="M5" s="956">
        <v>135</v>
      </c>
      <c r="N5" s="958">
        <v>45</v>
      </c>
      <c r="O5" s="956" t="s">
        <v>5162</v>
      </c>
      <c r="P5" s="959" t="s">
        <v>5163</v>
      </c>
      <c r="Q5" s="960">
        <f>H5-B5</f>
        <v>-2</v>
      </c>
      <c r="R5" s="973">
        <f>I5-C5</f>
        <v>-68.97</v>
      </c>
      <c r="S5" s="960">
        <f>H5-E5</f>
        <v>1</v>
      </c>
      <c r="T5" s="973">
        <f>I5-F5</f>
        <v>33.15</v>
      </c>
      <c r="U5" s="983">
        <v>45</v>
      </c>
      <c r="V5" s="984">
        <v>22</v>
      </c>
      <c r="W5" s="984">
        <v>-23</v>
      </c>
      <c r="X5" s="985">
        <v>0.48888888888888887</v>
      </c>
      <c r="Y5" s="986"/>
    </row>
    <row r="6" spans="1:25" ht="14.4" customHeight="1" x14ac:dyDescent="0.3">
      <c r="A6" s="947" t="s">
        <v>5164</v>
      </c>
      <c r="B6" s="911">
        <v>5</v>
      </c>
      <c r="C6" s="912">
        <v>106.41</v>
      </c>
      <c r="D6" s="913">
        <v>20.399999999999999</v>
      </c>
      <c r="E6" s="928">
        <v>3</v>
      </c>
      <c r="F6" s="914">
        <v>73.75</v>
      </c>
      <c r="G6" s="915">
        <v>29.7</v>
      </c>
      <c r="H6" s="916">
        <v>4</v>
      </c>
      <c r="I6" s="914">
        <v>83.24</v>
      </c>
      <c r="J6" s="915">
        <v>19.8</v>
      </c>
      <c r="K6" s="917">
        <v>20.34</v>
      </c>
      <c r="L6" s="916">
        <v>11</v>
      </c>
      <c r="M6" s="916">
        <v>87</v>
      </c>
      <c r="N6" s="918">
        <v>29</v>
      </c>
      <c r="O6" s="916" t="s">
        <v>5162</v>
      </c>
      <c r="P6" s="929" t="s">
        <v>5165</v>
      </c>
      <c r="Q6" s="919">
        <f t="shared" ref="Q6:R68" si="0">H6-B6</f>
        <v>-1</v>
      </c>
      <c r="R6" s="974">
        <f t="shared" si="0"/>
        <v>-23.17</v>
      </c>
      <c r="S6" s="919">
        <f t="shared" ref="S6:S68" si="1">H6-E6</f>
        <v>1</v>
      </c>
      <c r="T6" s="974">
        <f t="shared" ref="T6:T68" si="2">I6-F6</f>
        <v>9.4899999999999949</v>
      </c>
      <c r="U6" s="981">
        <v>116</v>
      </c>
      <c r="V6" s="930">
        <v>79.2</v>
      </c>
      <c r="W6" s="930">
        <v>-36.799999999999997</v>
      </c>
      <c r="X6" s="979">
        <v>0.6827586206896552</v>
      </c>
      <c r="Y6" s="977">
        <v>4</v>
      </c>
    </row>
    <row r="7" spans="1:25" ht="14.4" customHeight="1" x14ac:dyDescent="0.3">
      <c r="A7" s="947" t="s">
        <v>5166</v>
      </c>
      <c r="B7" s="911">
        <v>1</v>
      </c>
      <c r="C7" s="912">
        <v>12.83</v>
      </c>
      <c r="D7" s="913">
        <v>31</v>
      </c>
      <c r="E7" s="928"/>
      <c r="F7" s="914"/>
      <c r="G7" s="915"/>
      <c r="H7" s="916"/>
      <c r="I7" s="914"/>
      <c r="J7" s="915"/>
      <c r="K7" s="917">
        <v>12.65</v>
      </c>
      <c r="L7" s="916">
        <v>5</v>
      </c>
      <c r="M7" s="916">
        <v>60</v>
      </c>
      <c r="N7" s="918">
        <v>20</v>
      </c>
      <c r="O7" s="916" t="s">
        <v>5162</v>
      </c>
      <c r="P7" s="929" t="s">
        <v>5167</v>
      </c>
      <c r="Q7" s="919">
        <f t="shared" si="0"/>
        <v>-1</v>
      </c>
      <c r="R7" s="974">
        <f t="shared" si="0"/>
        <v>-12.83</v>
      </c>
      <c r="S7" s="919">
        <f t="shared" si="1"/>
        <v>0</v>
      </c>
      <c r="T7" s="974">
        <f t="shared" si="2"/>
        <v>0</v>
      </c>
      <c r="U7" s="981" t="s">
        <v>587</v>
      </c>
      <c r="V7" s="930" t="s">
        <v>587</v>
      </c>
      <c r="W7" s="930" t="s">
        <v>587</v>
      </c>
      <c r="X7" s="979" t="s">
        <v>587</v>
      </c>
      <c r="Y7" s="977"/>
    </row>
    <row r="8" spans="1:25" ht="14.4" customHeight="1" x14ac:dyDescent="0.3">
      <c r="A8" s="947" t="s">
        <v>5168</v>
      </c>
      <c r="B8" s="930"/>
      <c r="C8" s="931"/>
      <c r="D8" s="932"/>
      <c r="E8" s="928"/>
      <c r="F8" s="914"/>
      <c r="G8" s="915"/>
      <c r="H8" s="920">
        <v>1</v>
      </c>
      <c r="I8" s="921">
        <v>4.1900000000000004</v>
      </c>
      <c r="J8" s="922">
        <v>9</v>
      </c>
      <c r="K8" s="917">
        <v>4.13</v>
      </c>
      <c r="L8" s="916">
        <v>4</v>
      </c>
      <c r="M8" s="916">
        <v>36</v>
      </c>
      <c r="N8" s="918">
        <v>12</v>
      </c>
      <c r="O8" s="916" t="s">
        <v>5162</v>
      </c>
      <c r="P8" s="929" t="s">
        <v>5169</v>
      </c>
      <c r="Q8" s="919">
        <f t="shared" si="0"/>
        <v>1</v>
      </c>
      <c r="R8" s="974">
        <f t="shared" si="0"/>
        <v>4.1900000000000004</v>
      </c>
      <c r="S8" s="919">
        <f t="shared" si="1"/>
        <v>1</v>
      </c>
      <c r="T8" s="974">
        <f t="shared" si="2"/>
        <v>4.1900000000000004</v>
      </c>
      <c r="U8" s="981">
        <v>12</v>
      </c>
      <c r="V8" s="930">
        <v>9</v>
      </c>
      <c r="W8" s="930">
        <v>-3</v>
      </c>
      <c r="X8" s="979">
        <v>0.75</v>
      </c>
      <c r="Y8" s="977"/>
    </row>
    <row r="9" spans="1:25" ht="14.4" customHeight="1" x14ac:dyDescent="0.3">
      <c r="A9" s="947" t="s">
        <v>5170</v>
      </c>
      <c r="B9" s="930"/>
      <c r="C9" s="931"/>
      <c r="D9" s="932"/>
      <c r="E9" s="928"/>
      <c r="F9" s="914"/>
      <c r="G9" s="915"/>
      <c r="H9" s="920">
        <v>1</v>
      </c>
      <c r="I9" s="921">
        <v>1.0900000000000001</v>
      </c>
      <c r="J9" s="923">
        <v>13</v>
      </c>
      <c r="K9" s="917">
        <v>0.93</v>
      </c>
      <c r="L9" s="916">
        <v>4</v>
      </c>
      <c r="M9" s="916">
        <v>33</v>
      </c>
      <c r="N9" s="918">
        <v>11</v>
      </c>
      <c r="O9" s="916" t="s">
        <v>5162</v>
      </c>
      <c r="P9" s="929" t="s">
        <v>5171</v>
      </c>
      <c r="Q9" s="919">
        <f t="shared" si="0"/>
        <v>1</v>
      </c>
      <c r="R9" s="974">
        <f t="shared" si="0"/>
        <v>1.0900000000000001</v>
      </c>
      <c r="S9" s="919">
        <f t="shared" si="1"/>
        <v>1</v>
      </c>
      <c r="T9" s="974">
        <f t="shared" si="2"/>
        <v>1.0900000000000001</v>
      </c>
      <c r="U9" s="981">
        <v>11</v>
      </c>
      <c r="V9" s="930">
        <v>13</v>
      </c>
      <c r="W9" s="930">
        <v>2</v>
      </c>
      <c r="X9" s="979">
        <v>1.1818181818181819</v>
      </c>
      <c r="Y9" s="977">
        <v>2</v>
      </c>
    </row>
    <row r="10" spans="1:25" ht="14.4" customHeight="1" x14ac:dyDescent="0.3">
      <c r="A10" s="947" t="s">
        <v>5172</v>
      </c>
      <c r="B10" s="911">
        <v>3</v>
      </c>
      <c r="C10" s="912">
        <v>2.23</v>
      </c>
      <c r="D10" s="913">
        <v>6</v>
      </c>
      <c r="E10" s="928"/>
      <c r="F10" s="914"/>
      <c r="G10" s="915"/>
      <c r="H10" s="916"/>
      <c r="I10" s="914"/>
      <c r="J10" s="915"/>
      <c r="K10" s="917">
        <v>0.73</v>
      </c>
      <c r="L10" s="916">
        <v>2</v>
      </c>
      <c r="M10" s="916">
        <v>21</v>
      </c>
      <c r="N10" s="918">
        <v>7</v>
      </c>
      <c r="O10" s="916" t="s">
        <v>5162</v>
      </c>
      <c r="P10" s="929" t="s">
        <v>5173</v>
      </c>
      <c r="Q10" s="919">
        <f t="shared" si="0"/>
        <v>-3</v>
      </c>
      <c r="R10" s="974">
        <f t="shared" si="0"/>
        <v>-2.23</v>
      </c>
      <c r="S10" s="919">
        <f t="shared" si="1"/>
        <v>0</v>
      </c>
      <c r="T10" s="974">
        <f t="shared" si="2"/>
        <v>0</v>
      </c>
      <c r="U10" s="981" t="s">
        <v>587</v>
      </c>
      <c r="V10" s="930" t="s">
        <v>587</v>
      </c>
      <c r="W10" s="930" t="s">
        <v>587</v>
      </c>
      <c r="X10" s="979" t="s">
        <v>587</v>
      </c>
      <c r="Y10" s="977"/>
    </row>
    <row r="11" spans="1:25" ht="14.4" customHeight="1" x14ac:dyDescent="0.3">
      <c r="A11" s="948" t="s">
        <v>5174</v>
      </c>
      <c r="B11" s="934">
        <v>1</v>
      </c>
      <c r="C11" s="935">
        <v>0.87</v>
      </c>
      <c r="D11" s="924">
        <v>3</v>
      </c>
      <c r="E11" s="936"/>
      <c r="F11" s="937"/>
      <c r="G11" s="925"/>
      <c r="H11" s="938"/>
      <c r="I11" s="937"/>
      <c r="J11" s="925"/>
      <c r="K11" s="939">
        <v>0.87</v>
      </c>
      <c r="L11" s="938">
        <v>3</v>
      </c>
      <c r="M11" s="938">
        <v>27</v>
      </c>
      <c r="N11" s="940">
        <v>9</v>
      </c>
      <c r="O11" s="938" t="s">
        <v>5162</v>
      </c>
      <c r="P11" s="941" t="s">
        <v>5175</v>
      </c>
      <c r="Q11" s="942">
        <f t="shared" si="0"/>
        <v>-1</v>
      </c>
      <c r="R11" s="975">
        <f t="shared" si="0"/>
        <v>-0.87</v>
      </c>
      <c r="S11" s="942">
        <f t="shared" si="1"/>
        <v>0</v>
      </c>
      <c r="T11" s="975">
        <f t="shared" si="2"/>
        <v>0</v>
      </c>
      <c r="U11" s="982" t="s">
        <v>587</v>
      </c>
      <c r="V11" s="943" t="s">
        <v>587</v>
      </c>
      <c r="W11" s="943" t="s">
        <v>587</v>
      </c>
      <c r="X11" s="980" t="s">
        <v>587</v>
      </c>
      <c r="Y11" s="978"/>
    </row>
    <row r="12" spans="1:25" ht="14.4" customHeight="1" x14ac:dyDescent="0.3">
      <c r="A12" s="947" t="s">
        <v>5176</v>
      </c>
      <c r="B12" s="930">
        <v>1</v>
      </c>
      <c r="C12" s="931">
        <v>0.47</v>
      </c>
      <c r="D12" s="932">
        <v>2</v>
      </c>
      <c r="E12" s="928"/>
      <c r="F12" s="914"/>
      <c r="G12" s="915"/>
      <c r="H12" s="920">
        <v>3</v>
      </c>
      <c r="I12" s="921">
        <v>1.28</v>
      </c>
      <c r="J12" s="922">
        <v>2</v>
      </c>
      <c r="K12" s="917">
        <v>0.42</v>
      </c>
      <c r="L12" s="916">
        <v>1</v>
      </c>
      <c r="M12" s="916">
        <v>5</v>
      </c>
      <c r="N12" s="918">
        <v>2</v>
      </c>
      <c r="O12" s="916" t="s">
        <v>5162</v>
      </c>
      <c r="P12" s="929" t="s">
        <v>5177</v>
      </c>
      <c r="Q12" s="919">
        <f t="shared" si="0"/>
        <v>2</v>
      </c>
      <c r="R12" s="974">
        <f t="shared" si="0"/>
        <v>0.81</v>
      </c>
      <c r="S12" s="919">
        <f t="shared" si="1"/>
        <v>3</v>
      </c>
      <c r="T12" s="974">
        <f t="shared" si="2"/>
        <v>1.28</v>
      </c>
      <c r="U12" s="981">
        <v>6</v>
      </c>
      <c r="V12" s="930">
        <v>6</v>
      </c>
      <c r="W12" s="930">
        <v>0</v>
      </c>
      <c r="X12" s="979">
        <v>1</v>
      </c>
      <c r="Y12" s="977">
        <v>1</v>
      </c>
    </row>
    <row r="13" spans="1:25" ht="14.4" customHeight="1" x14ac:dyDescent="0.3">
      <c r="A13" s="947" t="s">
        <v>5178</v>
      </c>
      <c r="B13" s="930">
        <v>1</v>
      </c>
      <c r="C13" s="931">
        <v>13.4</v>
      </c>
      <c r="D13" s="932">
        <v>2</v>
      </c>
      <c r="E13" s="928">
        <v>1</v>
      </c>
      <c r="F13" s="914">
        <v>13.4</v>
      </c>
      <c r="G13" s="915">
        <v>7</v>
      </c>
      <c r="H13" s="920">
        <v>2</v>
      </c>
      <c r="I13" s="921">
        <v>28.4</v>
      </c>
      <c r="J13" s="923">
        <v>18</v>
      </c>
      <c r="K13" s="917">
        <v>13.4</v>
      </c>
      <c r="L13" s="916">
        <v>1</v>
      </c>
      <c r="M13" s="916">
        <v>12</v>
      </c>
      <c r="N13" s="918">
        <v>4</v>
      </c>
      <c r="O13" s="916" t="s">
        <v>4309</v>
      </c>
      <c r="P13" s="929" t="s">
        <v>5179</v>
      </c>
      <c r="Q13" s="919">
        <f t="shared" si="0"/>
        <v>1</v>
      </c>
      <c r="R13" s="974">
        <f t="shared" si="0"/>
        <v>14.999999999999998</v>
      </c>
      <c r="S13" s="919">
        <f t="shared" si="1"/>
        <v>1</v>
      </c>
      <c r="T13" s="974">
        <f t="shared" si="2"/>
        <v>14.999999999999998</v>
      </c>
      <c r="U13" s="981">
        <v>8</v>
      </c>
      <c r="V13" s="930">
        <v>36</v>
      </c>
      <c r="W13" s="930">
        <v>28</v>
      </c>
      <c r="X13" s="979">
        <v>4.5</v>
      </c>
      <c r="Y13" s="977">
        <v>28</v>
      </c>
    </row>
    <row r="14" spans="1:25" ht="14.4" customHeight="1" x14ac:dyDescent="0.3">
      <c r="A14" s="948" t="s">
        <v>5180</v>
      </c>
      <c r="B14" s="943"/>
      <c r="C14" s="944"/>
      <c r="D14" s="933"/>
      <c r="E14" s="936"/>
      <c r="F14" s="937"/>
      <c r="G14" s="925"/>
      <c r="H14" s="945">
        <v>2</v>
      </c>
      <c r="I14" s="946">
        <v>26.1</v>
      </c>
      <c r="J14" s="926">
        <v>9</v>
      </c>
      <c r="K14" s="939">
        <v>14.17</v>
      </c>
      <c r="L14" s="938">
        <v>2</v>
      </c>
      <c r="M14" s="938">
        <v>18</v>
      </c>
      <c r="N14" s="940">
        <v>6</v>
      </c>
      <c r="O14" s="938" t="s">
        <v>4309</v>
      </c>
      <c r="P14" s="941" t="s">
        <v>5181</v>
      </c>
      <c r="Q14" s="942">
        <f t="shared" si="0"/>
        <v>2</v>
      </c>
      <c r="R14" s="975">
        <f t="shared" si="0"/>
        <v>26.1</v>
      </c>
      <c r="S14" s="942">
        <f t="shared" si="1"/>
        <v>2</v>
      </c>
      <c r="T14" s="975">
        <f t="shared" si="2"/>
        <v>26.1</v>
      </c>
      <c r="U14" s="982">
        <v>12</v>
      </c>
      <c r="V14" s="943">
        <v>18</v>
      </c>
      <c r="W14" s="943">
        <v>6</v>
      </c>
      <c r="X14" s="980">
        <v>1.5</v>
      </c>
      <c r="Y14" s="978">
        <v>8</v>
      </c>
    </row>
    <row r="15" spans="1:25" ht="14.4" customHeight="1" x14ac:dyDescent="0.3">
      <c r="A15" s="948" t="s">
        <v>5182</v>
      </c>
      <c r="B15" s="943">
        <v>2</v>
      </c>
      <c r="C15" s="944">
        <v>34.4</v>
      </c>
      <c r="D15" s="933">
        <v>24.5</v>
      </c>
      <c r="E15" s="936">
        <v>4</v>
      </c>
      <c r="F15" s="937">
        <v>58.79</v>
      </c>
      <c r="G15" s="925">
        <v>13.8</v>
      </c>
      <c r="H15" s="945">
        <v>2</v>
      </c>
      <c r="I15" s="946">
        <v>34.4</v>
      </c>
      <c r="J15" s="926">
        <v>21</v>
      </c>
      <c r="K15" s="939">
        <v>17.2</v>
      </c>
      <c r="L15" s="938">
        <v>4</v>
      </c>
      <c r="M15" s="938">
        <v>39</v>
      </c>
      <c r="N15" s="940">
        <v>13</v>
      </c>
      <c r="O15" s="938" t="s">
        <v>4309</v>
      </c>
      <c r="P15" s="941" t="s">
        <v>5183</v>
      </c>
      <c r="Q15" s="942">
        <f t="shared" si="0"/>
        <v>0</v>
      </c>
      <c r="R15" s="975">
        <f t="shared" si="0"/>
        <v>0</v>
      </c>
      <c r="S15" s="942">
        <f t="shared" si="1"/>
        <v>-2</v>
      </c>
      <c r="T15" s="975">
        <f t="shared" si="2"/>
        <v>-24.39</v>
      </c>
      <c r="U15" s="982">
        <v>26</v>
      </c>
      <c r="V15" s="943">
        <v>42</v>
      </c>
      <c r="W15" s="943">
        <v>16</v>
      </c>
      <c r="X15" s="980">
        <v>1.6153846153846154</v>
      </c>
      <c r="Y15" s="978">
        <v>16</v>
      </c>
    </row>
    <row r="16" spans="1:25" ht="14.4" customHeight="1" x14ac:dyDescent="0.3">
      <c r="A16" s="947" t="s">
        <v>5184</v>
      </c>
      <c r="B16" s="930">
        <v>5</v>
      </c>
      <c r="C16" s="931">
        <v>65.349999999999994</v>
      </c>
      <c r="D16" s="932">
        <v>17</v>
      </c>
      <c r="E16" s="920">
        <v>8</v>
      </c>
      <c r="F16" s="921">
        <v>103.54</v>
      </c>
      <c r="G16" s="922">
        <v>16.5</v>
      </c>
      <c r="H16" s="916">
        <v>4</v>
      </c>
      <c r="I16" s="914">
        <v>52.28</v>
      </c>
      <c r="J16" s="915">
        <v>13</v>
      </c>
      <c r="K16" s="917">
        <v>13.07</v>
      </c>
      <c r="L16" s="916">
        <v>6</v>
      </c>
      <c r="M16" s="916">
        <v>54</v>
      </c>
      <c r="N16" s="918">
        <v>18</v>
      </c>
      <c r="O16" s="916" t="s">
        <v>5162</v>
      </c>
      <c r="P16" s="929" t="s">
        <v>5185</v>
      </c>
      <c r="Q16" s="919">
        <f t="shared" si="0"/>
        <v>-1</v>
      </c>
      <c r="R16" s="974">
        <f t="shared" si="0"/>
        <v>-13.069999999999993</v>
      </c>
      <c r="S16" s="919">
        <f t="shared" si="1"/>
        <v>-4</v>
      </c>
      <c r="T16" s="974">
        <f t="shared" si="2"/>
        <v>-51.260000000000005</v>
      </c>
      <c r="U16" s="981">
        <v>72</v>
      </c>
      <c r="V16" s="930">
        <v>52</v>
      </c>
      <c r="W16" s="930">
        <v>-20</v>
      </c>
      <c r="X16" s="979">
        <v>0.72222222222222221</v>
      </c>
      <c r="Y16" s="977">
        <v>3</v>
      </c>
    </row>
    <row r="17" spans="1:25" ht="14.4" customHeight="1" x14ac:dyDescent="0.3">
      <c r="A17" s="948" t="s">
        <v>5186</v>
      </c>
      <c r="B17" s="943">
        <v>3</v>
      </c>
      <c r="C17" s="944">
        <v>39.21</v>
      </c>
      <c r="D17" s="933">
        <v>16.3</v>
      </c>
      <c r="E17" s="945">
        <v>6</v>
      </c>
      <c r="F17" s="946">
        <v>78.42</v>
      </c>
      <c r="G17" s="927">
        <v>18.7</v>
      </c>
      <c r="H17" s="938">
        <v>5</v>
      </c>
      <c r="I17" s="937">
        <v>65.349999999999994</v>
      </c>
      <c r="J17" s="925">
        <v>13.8</v>
      </c>
      <c r="K17" s="939">
        <v>13.07</v>
      </c>
      <c r="L17" s="938">
        <v>6</v>
      </c>
      <c r="M17" s="938">
        <v>54</v>
      </c>
      <c r="N17" s="940">
        <v>18</v>
      </c>
      <c r="O17" s="938" t="s">
        <v>5162</v>
      </c>
      <c r="P17" s="941" t="s">
        <v>5187</v>
      </c>
      <c r="Q17" s="942">
        <f t="shared" si="0"/>
        <v>2</v>
      </c>
      <c r="R17" s="975">
        <f t="shared" si="0"/>
        <v>26.139999999999993</v>
      </c>
      <c r="S17" s="942">
        <f t="shared" si="1"/>
        <v>-1</v>
      </c>
      <c r="T17" s="975">
        <f t="shared" si="2"/>
        <v>-13.070000000000007</v>
      </c>
      <c r="U17" s="982">
        <v>90</v>
      </c>
      <c r="V17" s="943">
        <v>69</v>
      </c>
      <c r="W17" s="943">
        <v>-21</v>
      </c>
      <c r="X17" s="980">
        <v>0.76666666666666672</v>
      </c>
      <c r="Y17" s="978"/>
    </row>
    <row r="18" spans="1:25" ht="14.4" customHeight="1" x14ac:dyDescent="0.3">
      <c r="A18" s="948" t="s">
        <v>5188</v>
      </c>
      <c r="B18" s="943">
        <v>6</v>
      </c>
      <c r="C18" s="944">
        <v>96.61</v>
      </c>
      <c r="D18" s="933">
        <v>19.8</v>
      </c>
      <c r="E18" s="945">
        <v>7</v>
      </c>
      <c r="F18" s="946">
        <v>117.03</v>
      </c>
      <c r="G18" s="927">
        <v>23.6</v>
      </c>
      <c r="H18" s="938">
        <v>2</v>
      </c>
      <c r="I18" s="937">
        <v>32.200000000000003</v>
      </c>
      <c r="J18" s="926">
        <v>35.5</v>
      </c>
      <c r="K18" s="939">
        <v>16.100000000000001</v>
      </c>
      <c r="L18" s="938">
        <v>7</v>
      </c>
      <c r="M18" s="938">
        <v>63</v>
      </c>
      <c r="N18" s="940">
        <v>21</v>
      </c>
      <c r="O18" s="938" t="s">
        <v>5162</v>
      </c>
      <c r="P18" s="941" t="s">
        <v>5189</v>
      </c>
      <c r="Q18" s="942">
        <f t="shared" si="0"/>
        <v>-4</v>
      </c>
      <c r="R18" s="975">
        <f t="shared" si="0"/>
        <v>-64.41</v>
      </c>
      <c r="S18" s="942">
        <f t="shared" si="1"/>
        <v>-5</v>
      </c>
      <c r="T18" s="975">
        <f t="shared" si="2"/>
        <v>-84.83</v>
      </c>
      <c r="U18" s="982">
        <v>42</v>
      </c>
      <c r="V18" s="943">
        <v>71</v>
      </c>
      <c r="W18" s="943">
        <v>29</v>
      </c>
      <c r="X18" s="980">
        <v>1.6904761904761905</v>
      </c>
      <c r="Y18" s="978">
        <v>29</v>
      </c>
    </row>
    <row r="19" spans="1:25" ht="14.4" customHeight="1" x14ac:dyDescent="0.3">
      <c r="A19" s="947" t="s">
        <v>5190</v>
      </c>
      <c r="B19" s="930">
        <v>35</v>
      </c>
      <c r="C19" s="931">
        <v>343.14</v>
      </c>
      <c r="D19" s="932">
        <v>11</v>
      </c>
      <c r="E19" s="920">
        <v>39</v>
      </c>
      <c r="F19" s="921">
        <v>382.35</v>
      </c>
      <c r="G19" s="922">
        <v>10.6</v>
      </c>
      <c r="H19" s="916">
        <v>37</v>
      </c>
      <c r="I19" s="914">
        <v>362.74</v>
      </c>
      <c r="J19" s="915">
        <v>10.199999999999999</v>
      </c>
      <c r="K19" s="917">
        <v>9.8000000000000007</v>
      </c>
      <c r="L19" s="916">
        <v>4</v>
      </c>
      <c r="M19" s="916">
        <v>33</v>
      </c>
      <c r="N19" s="918">
        <v>11</v>
      </c>
      <c r="O19" s="916" t="s">
        <v>5162</v>
      </c>
      <c r="P19" s="929" t="s">
        <v>5191</v>
      </c>
      <c r="Q19" s="919">
        <f t="shared" si="0"/>
        <v>2</v>
      </c>
      <c r="R19" s="974">
        <f t="shared" si="0"/>
        <v>19.600000000000023</v>
      </c>
      <c r="S19" s="919">
        <f t="shared" si="1"/>
        <v>-2</v>
      </c>
      <c r="T19" s="974">
        <f t="shared" si="2"/>
        <v>-19.610000000000014</v>
      </c>
      <c r="U19" s="981">
        <v>407</v>
      </c>
      <c r="V19" s="930">
        <v>377.4</v>
      </c>
      <c r="W19" s="930">
        <v>-29.600000000000023</v>
      </c>
      <c r="X19" s="979">
        <v>0.92727272727272725</v>
      </c>
      <c r="Y19" s="977">
        <v>17</v>
      </c>
    </row>
    <row r="20" spans="1:25" ht="14.4" customHeight="1" x14ac:dyDescent="0.3">
      <c r="A20" s="948" t="s">
        <v>5192</v>
      </c>
      <c r="B20" s="943">
        <v>33</v>
      </c>
      <c r="C20" s="944">
        <v>355.01</v>
      </c>
      <c r="D20" s="933">
        <v>12.1</v>
      </c>
      <c r="E20" s="945">
        <v>35</v>
      </c>
      <c r="F20" s="946">
        <v>379.55</v>
      </c>
      <c r="G20" s="927">
        <v>13.1</v>
      </c>
      <c r="H20" s="938">
        <v>31</v>
      </c>
      <c r="I20" s="937">
        <v>333.49</v>
      </c>
      <c r="J20" s="925">
        <v>11.3</v>
      </c>
      <c r="K20" s="939">
        <v>10.76</v>
      </c>
      <c r="L20" s="938">
        <v>5</v>
      </c>
      <c r="M20" s="938">
        <v>42</v>
      </c>
      <c r="N20" s="940">
        <v>14</v>
      </c>
      <c r="O20" s="938" t="s">
        <v>5162</v>
      </c>
      <c r="P20" s="941" t="s">
        <v>5193</v>
      </c>
      <c r="Q20" s="942">
        <f t="shared" si="0"/>
        <v>-2</v>
      </c>
      <c r="R20" s="975">
        <f t="shared" si="0"/>
        <v>-21.519999999999982</v>
      </c>
      <c r="S20" s="942">
        <f t="shared" si="1"/>
        <v>-4</v>
      </c>
      <c r="T20" s="975">
        <f t="shared" si="2"/>
        <v>-46.06</v>
      </c>
      <c r="U20" s="982">
        <v>434</v>
      </c>
      <c r="V20" s="943">
        <v>350.3</v>
      </c>
      <c r="W20" s="943">
        <v>-83.699999999999989</v>
      </c>
      <c r="X20" s="980">
        <v>0.80714285714285716</v>
      </c>
      <c r="Y20" s="978">
        <v>13</v>
      </c>
    </row>
    <row r="21" spans="1:25" ht="14.4" customHeight="1" x14ac:dyDescent="0.3">
      <c r="A21" s="948" t="s">
        <v>5194</v>
      </c>
      <c r="B21" s="943">
        <v>8</v>
      </c>
      <c r="C21" s="944">
        <v>105.39</v>
      </c>
      <c r="D21" s="933">
        <v>19.3</v>
      </c>
      <c r="E21" s="945">
        <v>11</v>
      </c>
      <c r="F21" s="946">
        <v>146.29</v>
      </c>
      <c r="G21" s="927">
        <v>24.6</v>
      </c>
      <c r="H21" s="938">
        <v>4</v>
      </c>
      <c r="I21" s="937">
        <v>52.69</v>
      </c>
      <c r="J21" s="925">
        <v>16.5</v>
      </c>
      <c r="K21" s="939">
        <v>13.17</v>
      </c>
      <c r="L21" s="938">
        <v>6</v>
      </c>
      <c r="M21" s="938">
        <v>54</v>
      </c>
      <c r="N21" s="940">
        <v>18</v>
      </c>
      <c r="O21" s="938" t="s">
        <v>5162</v>
      </c>
      <c r="P21" s="941" t="s">
        <v>5195</v>
      </c>
      <c r="Q21" s="942">
        <f t="shared" si="0"/>
        <v>-4</v>
      </c>
      <c r="R21" s="975">
        <f t="shared" si="0"/>
        <v>-52.7</v>
      </c>
      <c r="S21" s="942">
        <f t="shared" si="1"/>
        <v>-7</v>
      </c>
      <c r="T21" s="975">
        <f t="shared" si="2"/>
        <v>-93.6</v>
      </c>
      <c r="U21" s="982">
        <v>72</v>
      </c>
      <c r="V21" s="943">
        <v>66</v>
      </c>
      <c r="W21" s="943">
        <v>-6</v>
      </c>
      <c r="X21" s="980">
        <v>0.91666666666666663</v>
      </c>
      <c r="Y21" s="978">
        <v>4</v>
      </c>
    </row>
    <row r="22" spans="1:25" ht="14.4" customHeight="1" x14ac:dyDescent="0.3">
      <c r="A22" s="947" t="s">
        <v>5196</v>
      </c>
      <c r="B22" s="911">
        <v>37</v>
      </c>
      <c r="C22" s="912">
        <v>319.75</v>
      </c>
      <c r="D22" s="913">
        <v>13.1</v>
      </c>
      <c r="E22" s="928">
        <v>34</v>
      </c>
      <c r="F22" s="914">
        <v>293.93</v>
      </c>
      <c r="G22" s="915">
        <v>13.2</v>
      </c>
      <c r="H22" s="916">
        <v>19</v>
      </c>
      <c r="I22" s="914">
        <v>164.26</v>
      </c>
      <c r="J22" s="915">
        <v>12.8</v>
      </c>
      <c r="K22" s="917">
        <v>8.65</v>
      </c>
      <c r="L22" s="916">
        <v>4</v>
      </c>
      <c r="M22" s="916">
        <v>39</v>
      </c>
      <c r="N22" s="918">
        <v>13</v>
      </c>
      <c r="O22" s="916" t="s">
        <v>5162</v>
      </c>
      <c r="P22" s="929" t="s">
        <v>5197</v>
      </c>
      <c r="Q22" s="919">
        <f t="shared" si="0"/>
        <v>-18</v>
      </c>
      <c r="R22" s="974">
        <f t="shared" si="0"/>
        <v>-155.49</v>
      </c>
      <c r="S22" s="919">
        <f t="shared" si="1"/>
        <v>-15</v>
      </c>
      <c r="T22" s="974">
        <f t="shared" si="2"/>
        <v>-129.67000000000002</v>
      </c>
      <c r="U22" s="981">
        <v>247</v>
      </c>
      <c r="V22" s="930">
        <v>243.20000000000002</v>
      </c>
      <c r="W22" s="930">
        <v>-3.7999999999999829</v>
      </c>
      <c r="X22" s="979">
        <v>0.98461538461538467</v>
      </c>
      <c r="Y22" s="977">
        <v>28</v>
      </c>
    </row>
    <row r="23" spans="1:25" ht="14.4" customHeight="1" x14ac:dyDescent="0.3">
      <c r="A23" s="948" t="s">
        <v>5198</v>
      </c>
      <c r="B23" s="934">
        <v>10</v>
      </c>
      <c r="C23" s="935">
        <v>94.78</v>
      </c>
      <c r="D23" s="924">
        <v>21.1</v>
      </c>
      <c r="E23" s="936">
        <v>7</v>
      </c>
      <c r="F23" s="937">
        <v>65.349999999999994</v>
      </c>
      <c r="G23" s="925">
        <v>13.6</v>
      </c>
      <c r="H23" s="938">
        <v>7</v>
      </c>
      <c r="I23" s="937">
        <v>65.349999999999994</v>
      </c>
      <c r="J23" s="925">
        <v>11.7</v>
      </c>
      <c r="K23" s="939">
        <v>9.34</v>
      </c>
      <c r="L23" s="938">
        <v>5</v>
      </c>
      <c r="M23" s="938">
        <v>48</v>
      </c>
      <c r="N23" s="940">
        <v>16</v>
      </c>
      <c r="O23" s="938" t="s">
        <v>5162</v>
      </c>
      <c r="P23" s="941" t="s">
        <v>5199</v>
      </c>
      <c r="Q23" s="942">
        <f t="shared" si="0"/>
        <v>-3</v>
      </c>
      <c r="R23" s="975">
        <f t="shared" si="0"/>
        <v>-29.430000000000007</v>
      </c>
      <c r="S23" s="942">
        <f t="shared" si="1"/>
        <v>0</v>
      </c>
      <c r="T23" s="975">
        <f t="shared" si="2"/>
        <v>0</v>
      </c>
      <c r="U23" s="982">
        <v>112</v>
      </c>
      <c r="V23" s="943">
        <v>81.899999999999991</v>
      </c>
      <c r="W23" s="943">
        <v>-30.100000000000009</v>
      </c>
      <c r="X23" s="980">
        <v>0.73124999999999996</v>
      </c>
      <c r="Y23" s="978"/>
    </row>
    <row r="24" spans="1:25" ht="14.4" customHeight="1" x14ac:dyDescent="0.3">
      <c r="A24" s="948" t="s">
        <v>5200</v>
      </c>
      <c r="B24" s="934">
        <v>5</v>
      </c>
      <c r="C24" s="935">
        <v>56.05</v>
      </c>
      <c r="D24" s="924">
        <v>14</v>
      </c>
      <c r="E24" s="936">
        <v>3</v>
      </c>
      <c r="F24" s="937">
        <v>33.630000000000003</v>
      </c>
      <c r="G24" s="925">
        <v>12</v>
      </c>
      <c r="H24" s="938">
        <v>9</v>
      </c>
      <c r="I24" s="937">
        <v>94.88</v>
      </c>
      <c r="J24" s="925">
        <v>13.8</v>
      </c>
      <c r="K24" s="939">
        <v>11.21</v>
      </c>
      <c r="L24" s="938">
        <v>6</v>
      </c>
      <c r="M24" s="938">
        <v>54</v>
      </c>
      <c r="N24" s="940">
        <v>18</v>
      </c>
      <c r="O24" s="938" t="s">
        <v>5162</v>
      </c>
      <c r="P24" s="941" t="s">
        <v>5201</v>
      </c>
      <c r="Q24" s="942">
        <f t="shared" si="0"/>
        <v>4</v>
      </c>
      <c r="R24" s="975">
        <f t="shared" si="0"/>
        <v>38.83</v>
      </c>
      <c r="S24" s="942">
        <f t="shared" si="1"/>
        <v>6</v>
      </c>
      <c r="T24" s="975">
        <f t="shared" si="2"/>
        <v>61.249999999999993</v>
      </c>
      <c r="U24" s="982">
        <v>162</v>
      </c>
      <c r="V24" s="943">
        <v>124.2</v>
      </c>
      <c r="W24" s="943">
        <v>-37.799999999999997</v>
      </c>
      <c r="X24" s="980">
        <v>0.76666666666666672</v>
      </c>
      <c r="Y24" s="978">
        <v>20</v>
      </c>
    </row>
    <row r="25" spans="1:25" ht="14.4" customHeight="1" x14ac:dyDescent="0.3">
      <c r="A25" s="947" t="s">
        <v>5202</v>
      </c>
      <c r="B25" s="911">
        <v>89</v>
      </c>
      <c r="C25" s="912">
        <v>646.20000000000005</v>
      </c>
      <c r="D25" s="913">
        <v>9.6999999999999993</v>
      </c>
      <c r="E25" s="928">
        <v>84</v>
      </c>
      <c r="F25" s="914">
        <v>605.89</v>
      </c>
      <c r="G25" s="915">
        <v>9.6999999999999993</v>
      </c>
      <c r="H25" s="916">
        <v>76</v>
      </c>
      <c r="I25" s="914">
        <v>551.80999999999995</v>
      </c>
      <c r="J25" s="915">
        <v>9.5</v>
      </c>
      <c r="K25" s="917">
        <v>7.26</v>
      </c>
      <c r="L25" s="916">
        <v>3</v>
      </c>
      <c r="M25" s="916">
        <v>30</v>
      </c>
      <c r="N25" s="918">
        <v>10</v>
      </c>
      <c r="O25" s="916" t="s">
        <v>5162</v>
      </c>
      <c r="P25" s="929" t="s">
        <v>5203</v>
      </c>
      <c r="Q25" s="919">
        <f t="shared" si="0"/>
        <v>-13</v>
      </c>
      <c r="R25" s="974">
        <f t="shared" si="0"/>
        <v>-94.3900000000001</v>
      </c>
      <c r="S25" s="919">
        <f t="shared" si="1"/>
        <v>-8</v>
      </c>
      <c r="T25" s="974">
        <f t="shared" si="2"/>
        <v>-54.080000000000041</v>
      </c>
      <c r="U25" s="981">
        <v>760</v>
      </c>
      <c r="V25" s="930">
        <v>722</v>
      </c>
      <c r="W25" s="930">
        <v>-38</v>
      </c>
      <c r="X25" s="979">
        <v>0.95</v>
      </c>
      <c r="Y25" s="977">
        <v>32</v>
      </c>
    </row>
    <row r="26" spans="1:25" ht="14.4" customHeight="1" x14ac:dyDescent="0.3">
      <c r="A26" s="948" t="s">
        <v>5204</v>
      </c>
      <c r="B26" s="934">
        <v>17</v>
      </c>
      <c r="C26" s="935">
        <v>130.24</v>
      </c>
      <c r="D26" s="924">
        <v>14.2</v>
      </c>
      <c r="E26" s="936">
        <v>15</v>
      </c>
      <c r="F26" s="937">
        <v>110.91</v>
      </c>
      <c r="G26" s="925">
        <v>14.6</v>
      </c>
      <c r="H26" s="938">
        <v>10</v>
      </c>
      <c r="I26" s="937">
        <v>73.73</v>
      </c>
      <c r="J26" s="925">
        <v>10.4</v>
      </c>
      <c r="K26" s="939">
        <v>7.37</v>
      </c>
      <c r="L26" s="938">
        <v>4</v>
      </c>
      <c r="M26" s="938">
        <v>36</v>
      </c>
      <c r="N26" s="940">
        <v>12</v>
      </c>
      <c r="O26" s="938" t="s">
        <v>5162</v>
      </c>
      <c r="P26" s="941" t="s">
        <v>5205</v>
      </c>
      <c r="Q26" s="942">
        <f t="shared" si="0"/>
        <v>-7</v>
      </c>
      <c r="R26" s="975">
        <f t="shared" si="0"/>
        <v>-56.510000000000005</v>
      </c>
      <c r="S26" s="942">
        <f t="shared" si="1"/>
        <v>-5</v>
      </c>
      <c r="T26" s="975">
        <f t="shared" si="2"/>
        <v>-37.179999999999993</v>
      </c>
      <c r="U26" s="982">
        <v>120</v>
      </c>
      <c r="V26" s="943">
        <v>104</v>
      </c>
      <c r="W26" s="943">
        <v>-16</v>
      </c>
      <c r="X26" s="980">
        <v>0.8666666666666667</v>
      </c>
      <c r="Y26" s="978">
        <v>3</v>
      </c>
    </row>
    <row r="27" spans="1:25" ht="14.4" customHeight="1" x14ac:dyDescent="0.3">
      <c r="A27" s="948" t="s">
        <v>5206</v>
      </c>
      <c r="B27" s="934">
        <v>4</v>
      </c>
      <c r="C27" s="935">
        <v>33.97</v>
      </c>
      <c r="D27" s="924">
        <v>9.3000000000000007</v>
      </c>
      <c r="E27" s="936"/>
      <c r="F27" s="937"/>
      <c r="G27" s="925"/>
      <c r="H27" s="938">
        <v>6</v>
      </c>
      <c r="I27" s="937">
        <v>51.85</v>
      </c>
      <c r="J27" s="926">
        <v>15.5</v>
      </c>
      <c r="K27" s="939">
        <v>8.49</v>
      </c>
      <c r="L27" s="938">
        <v>5</v>
      </c>
      <c r="M27" s="938">
        <v>45</v>
      </c>
      <c r="N27" s="940">
        <v>15</v>
      </c>
      <c r="O27" s="938" t="s">
        <v>5162</v>
      </c>
      <c r="P27" s="941" t="s">
        <v>5207</v>
      </c>
      <c r="Q27" s="942">
        <f t="shared" si="0"/>
        <v>2</v>
      </c>
      <c r="R27" s="975">
        <f t="shared" si="0"/>
        <v>17.880000000000003</v>
      </c>
      <c r="S27" s="942">
        <f t="shared" si="1"/>
        <v>6</v>
      </c>
      <c r="T27" s="975">
        <f t="shared" si="2"/>
        <v>51.85</v>
      </c>
      <c r="U27" s="982">
        <v>90</v>
      </c>
      <c r="V27" s="943">
        <v>93</v>
      </c>
      <c r="W27" s="943">
        <v>3</v>
      </c>
      <c r="X27" s="980">
        <v>1.0333333333333334</v>
      </c>
      <c r="Y27" s="978">
        <v>19</v>
      </c>
    </row>
    <row r="28" spans="1:25" ht="14.4" customHeight="1" x14ac:dyDescent="0.3">
      <c r="A28" s="947" t="s">
        <v>5208</v>
      </c>
      <c r="B28" s="930"/>
      <c r="C28" s="931"/>
      <c r="D28" s="932"/>
      <c r="E28" s="928">
        <v>2</v>
      </c>
      <c r="F28" s="914">
        <v>12.33</v>
      </c>
      <c r="G28" s="915">
        <v>15</v>
      </c>
      <c r="H28" s="920">
        <v>1</v>
      </c>
      <c r="I28" s="921">
        <v>11.14</v>
      </c>
      <c r="J28" s="922">
        <v>9</v>
      </c>
      <c r="K28" s="917">
        <v>5.41</v>
      </c>
      <c r="L28" s="916">
        <v>4</v>
      </c>
      <c r="M28" s="916">
        <v>33</v>
      </c>
      <c r="N28" s="918">
        <v>11</v>
      </c>
      <c r="O28" s="916" t="s">
        <v>5162</v>
      </c>
      <c r="P28" s="929" t="s">
        <v>5209</v>
      </c>
      <c r="Q28" s="919">
        <f t="shared" si="0"/>
        <v>1</v>
      </c>
      <c r="R28" s="974">
        <f t="shared" si="0"/>
        <v>11.14</v>
      </c>
      <c r="S28" s="919">
        <f t="shared" si="1"/>
        <v>-1</v>
      </c>
      <c r="T28" s="974">
        <f t="shared" si="2"/>
        <v>-1.1899999999999995</v>
      </c>
      <c r="U28" s="981">
        <v>11</v>
      </c>
      <c r="V28" s="930">
        <v>9</v>
      </c>
      <c r="W28" s="930">
        <v>-2</v>
      </c>
      <c r="X28" s="979">
        <v>0.81818181818181823</v>
      </c>
      <c r="Y28" s="977"/>
    </row>
    <row r="29" spans="1:25" ht="14.4" customHeight="1" x14ac:dyDescent="0.3">
      <c r="A29" s="948" t="s">
        <v>5210</v>
      </c>
      <c r="B29" s="943"/>
      <c r="C29" s="944"/>
      <c r="D29" s="933"/>
      <c r="E29" s="936"/>
      <c r="F29" s="937"/>
      <c r="G29" s="925"/>
      <c r="H29" s="945">
        <v>1</v>
      </c>
      <c r="I29" s="946">
        <v>7.26</v>
      </c>
      <c r="J29" s="927">
        <v>10</v>
      </c>
      <c r="K29" s="939">
        <v>7.26</v>
      </c>
      <c r="L29" s="938">
        <v>4</v>
      </c>
      <c r="M29" s="938">
        <v>39</v>
      </c>
      <c r="N29" s="940">
        <v>13</v>
      </c>
      <c r="O29" s="938" t="s">
        <v>5162</v>
      </c>
      <c r="P29" s="941" t="s">
        <v>5211</v>
      </c>
      <c r="Q29" s="942">
        <f t="shared" si="0"/>
        <v>1</v>
      </c>
      <c r="R29" s="975">
        <f t="shared" si="0"/>
        <v>7.26</v>
      </c>
      <c r="S29" s="942">
        <f t="shared" si="1"/>
        <v>1</v>
      </c>
      <c r="T29" s="975">
        <f t="shared" si="2"/>
        <v>7.26</v>
      </c>
      <c r="U29" s="982">
        <v>13</v>
      </c>
      <c r="V29" s="943">
        <v>10</v>
      </c>
      <c r="W29" s="943">
        <v>-3</v>
      </c>
      <c r="X29" s="980">
        <v>0.76923076923076927</v>
      </c>
      <c r="Y29" s="978"/>
    </row>
    <row r="30" spans="1:25" ht="14.4" customHeight="1" x14ac:dyDescent="0.3">
      <c r="A30" s="947" t="s">
        <v>5212</v>
      </c>
      <c r="B30" s="930">
        <v>5</v>
      </c>
      <c r="C30" s="931">
        <v>35.53</v>
      </c>
      <c r="D30" s="932">
        <v>11</v>
      </c>
      <c r="E30" s="920">
        <v>8</v>
      </c>
      <c r="F30" s="921">
        <v>53.3</v>
      </c>
      <c r="G30" s="922">
        <v>7.8</v>
      </c>
      <c r="H30" s="916">
        <v>6</v>
      </c>
      <c r="I30" s="914">
        <v>36.549999999999997</v>
      </c>
      <c r="J30" s="923">
        <v>12</v>
      </c>
      <c r="K30" s="917">
        <v>6.66</v>
      </c>
      <c r="L30" s="916">
        <v>3</v>
      </c>
      <c r="M30" s="916">
        <v>30</v>
      </c>
      <c r="N30" s="918">
        <v>10</v>
      </c>
      <c r="O30" s="916" t="s">
        <v>5162</v>
      </c>
      <c r="P30" s="929" t="s">
        <v>5213</v>
      </c>
      <c r="Q30" s="919">
        <f t="shared" si="0"/>
        <v>1</v>
      </c>
      <c r="R30" s="974">
        <f t="shared" si="0"/>
        <v>1.019999999999996</v>
      </c>
      <c r="S30" s="919">
        <f t="shared" si="1"/>
        <v>-2</v>
      </c>
      <c r="T30" s="974">
        <f t="shared" si="2"/>
        <v>-16.75</v>
      </c>
      <c r="U30" s="981">
        <v>60</v>
      </c>
      <c r="V30" s="930">
        <v>72</v>
      </c>
      <c r="W30" s="930">
        <v>12</v>
      </c>
      <c r="X30" s="979">
        <v>1.2</v>
      </c>
      <c r="Y30" s="977">
        <v>23</v>
      </c>
    </row>
    <row r="31" spans="1:25" ht="14.4" customHeight="1" x14ac:dyDescent="0.3">
      <c r="A31" s="948" t="s">
        <v>5214</v>
      </c>
      <c r="B31" s="943">
        <v>3</v>
      </c>
      <c r="C31" s="944">
        <v>21.03</v>
      </c>
      <c r="D31" s="933">
        <v>17</v>
      </c>
      <c r="E31" s="945">
        <v>4</v>
      </c>
      <c r="F31" s="946">
        <v>37.24</v>
      </c>
      <c r="G31" s="927">
        <v>20.8</v>
      </c>
      <c r="H31" s="938">
        <v>2</v>
      </c>
      <c r="I31" s="937">
        <v>14.02</v>
      </c>
      <c r="J31" s="925">
        <v>10</v>
      </c>
      <c r="K31" s="939">
        <v>7.01</v>
      </c>
      <c r="L31" s="938">
        <v>5</v>
      </c>
      <c r="M31" s="938">
        <v>42</v>
      </c>
      <c r="N31" s="940">
        <v>14</v>
      </c>
      <c r="O31" s="938" t="s">
        <v>5162</v>
      </c>
      <c r="P31" s="941" t="s">
        <v>5215</v>
      </c>
      <c r="Q31" s="942">
        <f t="shared" si="0"/>
        <v>-1</v>
      </c>
      <c r="R31" s="975">
        <f t="shared" si="0"/>
        <v>-7.0100000000000016</v>
      </c>
      <c r="S31" s="942">
        <f t="shared" si="1"/>
        <v>-2</v>
      </c>
      <c r="T31" s="975">
        <f t="shared" si="2"/>
        <v>-23.220000000000002</v>
      </c>
      <c r="U31" s="982">
        <v>28</v>
      </c>
      <c r="V31" s="943">
        <v>20</v>
      </c>
      <c r="W31" s="943">
        <v>-8</v>
      </c>
      <c r="X31" s="980">
        <v>0.7142857142857143</v>
      </c>
      <c r="Y31" s="978"/>
    </row>
    <row r="32" spans="1:25" ht="14.4" customHeight="1" x14ac:dyDescent="0.3">
      <c r="A32" s="948" t="s">
        <v>5216</v>
      </c>
      <c r="B32" s="943">
        <v>5</v>
      </c>
      <c r="C32" s="944">
        <v>40.43</v>
      </c>
      <c r="D32" s="933">
        <v>12</v>
      </c>
      <c r="E32" s="945">
        <v>2</v>
      </c>
      <c r="F32" s="946">
        <v>20.76</v>
      </c>
      <c r="G32" s="927">
        <v>33.5</v>
      </c>
      <c r="H32" s="938">
        <v>3</v>
      </c>
      <c r="I32" s="937">
        <v>31.51</v>
      </c>
      <c r="J32" s="926">
        <v>20</v>
      </c>
      <c r="K32" s="939">
        <v>10.38</v>
      </c>
      <c r="L32" s="938">
        <v>6</v>
      </c>
      <c r="M32" s="938">
        <v>51</v>
      </c>
      <c r="N32" s="940">
        <v>17</v>
      </c>
      <c r="O32" s="938" t="s">
        <v>5162</v>
      </c>
      <c r="P32" s="941" t="s">
        <v>5217</v>
      </c>
      <c r="Q32" s="942">
        <f t="shared" si="0"/>
        <v>-2</v>
      </c>
      <c r="R32" s="975">
        <f t="shared" si="0"/>
        <v>-8.9199999999999982</v>
      </c>
      <c r="S32" s="942">
        <f t="shared" si="1"/>
        <v>1</v>
      </c>
      <c r="T32" s="975">
        <f t="shared" si="2"/>
        <v>10.75</v>
      </c>
      <c r="U32" s="982">
        <v>51</v>
      </c>
      <c r="V32" s="943">
        <v>60</v>
      </c>
      <c r="W32" s="943">
        <v>9</v>
      </c>
      <c r="X32" s="980">
        <v>1.1764705882352942</v>
      </c>
      <c r="Y32" s="978">
        <v>10</v>
      </c>
    </row>
    <row r="33" spans="1:25" ht="14.4" customHeight="1" x14ac:dyDescent="0.3">
      <c r="A33" s="947" t="s">
        <v>5218</v>
      </c>
      <c r="B33" s="930"/>
      <c r="C33" s="931"/>
      <c r="D33" s="932"/>
      <c r="E33" s="920">
        <v>1</v>
      </c>
      <c r="F33" s="921">
        <v>1.28</v>
      </c>
      <c r="G33" s="922">
        <v>6</v>
      </c>
      <c r="H33" s="916"/>
      <c r="I33" s="914"/>
      <c r="J33" s="915"/>
      <c r="K33" s="917">
        <v>1.28</v>
      </c>
      <c r="L33" s="916">
        <v>2</v>
      </c>
      <c r="M33" s="916">
        <v>15</v>
      </c>
      <c r="N33" s="918">
        <v>5</v>
      </c>
      <c r="O33" s="916" t="s">
        <v>5162</v>
      </c>
      <c r="P33" s="929" t="s">
        <v>5219</v>
      </c>
      <c r="Q33" s="919">
        <f t="shared" si="0"/>
        <v>0</v>
      </c>
      <c r="R33" s="974">
        <f t="shared" si="0"/>
        <v>0</v>
      </c>
      <c r="S33" s="919">
        <f t="shared" si="1"/>
        <v>-1</v>
      </c>
      <c r="T33" s="974">
        <f t="shared" si="2"/>
        <v>-1.28</v>
      </c>
      <c r="U33" s="981" t="s">
        <v>587</v>
      </c>
      <c r="V33" s="930" t="s">
        <v>587</v>
      </c>
      <c r="W33" s="930" t="s">
        <v>587</v>
      </c>
      <c r="X33" s="979" t="s">
        <v>587</v>
      </c>
      <c r="Y33" s="977"/>
    </row>
    <row r="34" spans="1:25" ht="14.4" customHeight="1" x14ac:dyDescent="0.3">
      <c r="A34" s="947" t="s">
        <v>5220</v>
      </c>
      <c r="B34" s="911">
        <v>1</v>
      </c>
      <c r="C34" s="912">
        <v>2.94</v>
      </c>
      <c r="D34" s="913">
        <v>2</v>
      </c>
      <c r="E34" s="928">
        <v>1</v>
      </c>
      <c r="F34" s="914">
        <v>2.94</v>
      </c>
      <c r="G34" s="915">
        <v>2</v>
      </c>
      <c r="H34" s="916"/>
      <c r="I34" s="914"/>
      <c r="J34" s="915"/>
      <c r="K34" s="917">
        <v>2.94</v>
      </c>
      <c r="L34" s="916">
        <v>1</v>
      </c>
      <c r="M34" s="916">
        <v>9</v>
      </c>
      <c r="N34" s="918">
        <v>3</v>
      </c>
      <c r="O34" s="916" t="s">
        <v>4309</v>
      </c>
      <c r="P34" s="929" t="s">
        <v>5221</v>
      </c>
      <c r="Q34" s="919">
        <f t="shared" si="0"/>
        <v>-1</v>
      </c>
      <c r="R34" s="974">
        <f t="shared" si="0"/>
        <v>-2.94</v>
      </c>
      <c r="S34" s="919">
        <f t="shared" si="1"/>
        <v>-1</v>
      </c>
      <c r="T34" s="974">
        <f t="shared" si="2"/>
        <v>-2.94</v>
      </c>
      <c r="U34" s="981" t="s">
        <v>587</v>
      </c>
      <c r="V34" s="930" t="s">
        <v>587</v>
      </c>
      <c r="W34" s="930" t="s">
        <v>587</v>
      </c>
      <c r="X34" s="979" t="s">
        <v>587</v>
      </c>
      <c r="Y34" s="977"/>
    </row>
    <row r="35" spans="1:25" ht="14.4" customHeight="1" x14ac:dyDescent="0.3">
      <c r="A35" s="948" t="s">
        <v>5222</v>
      </c>
      <c r="B35" s="934">
        <v>1</v>
      </c>
      <c r="C35" s="935">
        <v>4.37</v>
      </c>
      <c r="D35" s="924">
        <v>2</v>
      </c>
      <c r="E35" s="936"/>
      <c r="F35" s="937"/>
      <c r="G35" s="925"/>
      <c r="H35" s="938"/>
      <c r="I35" s="937"/>
      <c r="J35" s="925"/>
      <c r="K35" s="939">
        <v>4.37</v>
      </c>
      <c r="L35" s="938">
        <v>2</v>
      </c>
      <c r="M35" s="938">
        <v>21</v>
      </c>
      <c r="N35" s="940">
        <v>7</v>
      </c>
      <c r="O35" s="938" t="s">
        <v>4309</v>
      </c>
      <c r="P35" s="941" t="s">
        <v>5221</v>
      </c>
      <c r="Q35" s="942">
        <f t="shared" si="0"/>
        <v>-1</v>
      </c>
      <c r="R35" s="975">
        <f t="shared" si="0"/>
        <v>-4.37</v>
      </c>
      <c r="S35" s="942">
        <f t="shared" si="1"/>
        <v>0</v>
      </c>
      <c r="T35" s="975">
        <f t="shared" si="2"/>
        <v>0</v>
      </c>
      <c r="U35" s="982" t="s">
        <v>587</v>
      </c>
      <c r="V35" s="943" t="s">
        <v>587</v>
      </c>
      <c r="W35" s="943" t="s">
        <v>587</v>
      </c>
      <c r="X35" s="980" t="s">
        <v>587</v>
      </c>
      <c r="Y35" s="978"/>
    </row>
    <row r="36" spans="1:25" ht="14.4" customHeight="1" x14ac:dyDescent="0.3">
      <c r="A36" s="947" t="s">
        <v>5223</v>
      </c>
      <c r="B36" s="930"/>
      <c r="C36" s="931"/>
      <c r="D36" s="932"/>
      <c r="E36" s="920">
        <v>1</v>
      </c>
      <c r="F36" s="921">
        <v>0.73</v>
      </c>
      <c r="G36" s="922">
        <v>6</v>
      </c>
      <c r="H36" s="916"/>
      <c r="I36" s="914"/>
      <c r="J36" s="915"/>
      <c r="K36" s="917">
        <v>0.73</v>
      </c>
      <c r="L36" s="916">
        <v>1</v>
      </c>
      <c r="M36" s="916">
        <v>12</v>
      </c>
      <c r="N36" s="918">
        <v>4</v>
      </c>
      <c r="O36" s="916" t="s">
        <v>5162</v>
      </c>
      <c r="P36" s="929" t="s">
        <v>5224</v>
      </c>
      <c r="Q36" s="919">
        <f t="shared" si="0"/>
        <v>0</v>
      </c>
      <c r="R36" s="974">
        <f t="shared" si="0"/>
        <v>0</v>
      </c>
      <c r="S36" s="919">
        <f t="shared" si="1"/>
        <v>-1</v>
      </c>
      <c r="T36" s="974">
        <f t="shared" si="2"/>
        <v>-0.73</v>
      </c>
      <c r="U36" s="981" t="s">
        <v>587</v>
      </c>
      <c r="V36" s="930" t="s">
        <v>587</v>
      </c>
      <c r="W36" s="930" t="s">
        <v>587</v>
      </c>
      <c r="X36" s="979" t="s">
        <v>587</v>
      </c>
      <c r="Y36" s="977"/>
    </row>
    <row r="37" spans="1:25" ht="14.4" customHeight="1" x14ac:dyDescent="0.3">
      <c r="A37" s="947" t="s">
        <v>5225</v>
      </c>
      <c r="B37" s="930">
        <v>1</v>
      </c>
      <c r="C37" s="931">
        <v>2.13</v>
      </c>
      <c r="D37" s="932">
        <v>21</v>
      </c>
      <c r="E37" s="928">
        <v>1</v>
      </c>
      <c r="F37" s="914">
        <v>0.42</v>
      </c>
      <c r="G37" s="915">
        <v>2</v>
      </c>
      <c r="H37" s="920">
        <v>2</v>
      </c>
      <c r="I37" s="921">
        <v>1.6</v>
      </c>
      <c r="J37" s="922">
        <v>2</v>
      </c>
      <c r="K37" s="917">
        <v>0.42</v>
      </c>
      <c r="L37" s="916">
        <v>1</v>
      </c>
      <c r="M37" s="916">
        <v>6</v>
      </c>
      <c r="N37" s="918">
        <v>2</v>
      </c>
      <c r="O37" s="916" t="s">
        <v>5162</v>
      </c>
      <c r="P37" s="929" t="s">
        <v>5226</v>
      </c>
      <c r="Q37" s="919">
        <f t="shared" si="0"/>
        <v>1</v>
      </c>
      <c r="R37" s="974">
        <f t="shared" si="0"/>
        <v>-0.5299999999999998</v>
      </c>
      <c r="S37" s="919">
        <f t="shared" si="1"/>
        <v>1</v>
      </c>
      <c r="T37" s="974">
        <f t="shared" si="2"/>
        <v>1.1800000000000002</v>
      </c>
      <c r="U37" s="981">
        <v>4</v>
      </c>
      <c r="V37" s="930">
        <v>4</v>
      </c>
      <c r="W37" s="930">
        <v>0</v>
      </c>
      <c r="X37" s="979">
        <v>1</v>
      </c>
      <c r="Y37" s="977"/>
    </row>
    <row r="38" spans="1:25" ht="14.4" customHeight="1" x14ac:dyDescent="0.3">
      <c r="A38" s="947" t="s">
        <v>5227</v>
      </c>
      <c r="B38" s="930">
        <v>1</v>
      </c>
      <c r="C38" s="931">
        <v>0.49</v>
      </c>
      <c r="D38" s="932">
        <v>6</v>
      </c>
      <c r="E38" s="928"/>
      <c r="F38" s="914"/>
      <c r="G38" s="915"/>
      <c r="H38" s="920">
        <v>5</v>
      </c>
      <c r="I38" s="921">
        <v>2.4700000000000002</v>
      </c>
      <c r="J38" s="922">
        <v>2.4</v>
      </c>
      <c r="K38" s="917">
        <v>0.49</v>
      </c>
      <c r="L38" s="916">
        <v>1</v>
      </c>
      <c r="M38" s="916">
        <v>9</v>
      </c>
      <c r="N38" s="918">
        <v>3</v>
      </c>
      <c r="O38" s="916" t="s">
        <v>5162</v>
      </c>
      <c r="P38" s="929" t="s">
        <v>5228</v>
      </c>
      <c r="Q38" s="919">
        <f t="shared" si="0"/>
        <v>4</v>
      </c>
      <c r="R38" s="974">
        <f t="shared" si="0"/>
        <v>1.9800000000000002</v>
      </c>
      <c r="S38" s="919">
        <f t="shared" si="1"/>
        <v>5</v>
      </c>
      <c r="T38" s="974">
        <f t="shared" si="2"/>
        <v>2.4700000000000002</v>
      </c>
      <c r="U38" s="981">
        <v>15</v>
      </c>
      <c r="V38" s="930">
        <v>12</v>
      </c>
      <c r="W38" s="930">
        <v>-3</v>
      </c>
      <c r="X38" s="979">
        <v>0.8</v>
      </c>
      <c r="Y38" s="977">
        <v>1</v>
      </c>
    </row>
    <row r="39" spans="1:25" ht="14.4" customHeight="1" x14ac:dyDescent="0.3">
      <c r="A39" s="948" t="s">
        <v>5229</v>
      </c>
      <c r="B39" s="943"/>
      <c r="C39" s="944"/>
      <c r="D39" s="933"/>
      <c r="E39" s="936">
        <v>1</v>
      </c>
      <c r="F39" s="937">
        <v>0.79</v>
      </c>
      <c r="G39" s="925">
        <v>10</v>
      </c>
      <c r="H39" s="945"/>
      <c r="I39" s="946"/>
      <c r="J39" s="927"/>
      <c r="K39" s="939">
        <v>0.79</v>
      </c>
      <c r="L39" s="938">
        <v>2</v>
      </c>
      <c r="M39" s="938">
        <v>15</v>
      </c>
      <c r="N39" s="940">
        <v>5</v>
      </c>
      <c r="O39" s="938" t="s">
        <v>5162</v>
      </c>
      <c r="P39" s="941" t="s">
        <v>5230</v>
      </c>
      <c r="Q39" s="942">
        <f t="shared" si="0"/>
        <v>0</v>
      </c>
      <c r="R39" s="975">
        <f t="shared" si="0"/>
        <v>0</v>
      </c>
      <c r="S39" s="942">
        <f t="shared" si="1"/>
        <v>-1</v>
      </c>
      <c r="T39" s="975">
        <f t="shared" si="2"/>
        <v>-0.79</v>
      </c>
      <c r="U39" s="982" t="s">
        <v>587</v>
      </c>
      <c r="V39" s="943" t="s">
        <v>587</v>
      </c>
      <c r="W39" s="943" t="s">
        <v>587</v>
      </c>
      <c r="X39" s="980" t="s">
        <v>587</v>
      </c>
      <c r="Y39" s="978"/>
    </row>
    <row r="40" spans="1:25" ht="14.4" customHeight="1" x14ac:dyDescent="0.3">
      <c r="A40" s="948" t="s">
        <v>5231</v>
      </c>
      <c r="B40" s="943"/>
      <c r="C40" s="944"/>
      <c r="D40" s="933"/>
      <c r="E40" s="936"/>
      <c r="F40" s="937"/>
      <c r="G40" s="925"/>
      <c r="H40" s="945">
        <v>1</v>
      </c>
      <c r="I40" s="946">
        <v>12.25</v>
      </c>
      <c r="J40" s="926">
        <v>15</v>
      </c>
      <c r="K40" s="939">
        <v>1.63</v>
      </c>
      <c r="L40" s="938">
        <v>3</v>
      </c>
      <c r="M40" s="938">
        <v>27</v>
      </c>
      <c r="N40" s="940">
        <v>9</v>
      </c>
      <c r="O40" s="938" t="s">
        <v>5162</v>
      </c>
      <c r="P40" s="941" t="s">
        <v>5230</v>
      </c>
      <c r="Q40" s="942">
        <f t="shared" si="0"/>
        <v>1</v>
      </c>
      <c r="R40" s="975">
        <f t="shared" si="0"/>
        <v>12.25</v>
      </c>
      <c r="S40" s="942">
        <f t="shared" si="1"/>
        <v>1</v>
      </c>
      <c r="T40" s="975">
        <f t="shared" si="2"/>
        <v>12.25</v>
      </c>
      <c r="U40" s="982">
        <v>9</v>
      </c>
      <c r="V40" s="943">
        <v>15</v>
      </c>
      <c r="W40" s="943">
        <v>6</v>
      </c>
      <c r="X40" s="980">
        <v>1.6666666666666667</v>
      </c>
      <c r="Y40" s="978">
        <v>6</v>
      </c>
    </row>
    <row r="41" spans="1:25" ht="14.4" customHeight="1" x14ac:dyDescent="0.3">
      <c r="A41" s="947" t="s">
        <v>5232</v>
      </c>
      <c r="B41" s="930"/>
      <c r="C41" s="931"/>
      <c r="D41" s="932"/>
      <c r="E41" s="920">
        <v>1</v>
      </c>
      <c r="F41" s="921">
        <v>0.56000000000000005</v>
      </c>
      <c r="G41" s="922">
        <v>2</v>
      </c>
      <c r="H41" s="916"/>
      <c r="I41" s="914"/>
      <c r="J41" s="915"/>
      <c r="K41" s="917">
        <v>1.17</v>
      </c>
      <c r="L41" s="916">
        <v>5</v>
      </c>
      <c r="M41" s="916">
        <v>42</v>
      </c>
      <c r="N41" s="918">
        <v>14</v>
      </c>
      <c r="O41" s="916" t="s">
        <v>5162</v>
      </c>
      <c r="P41" s="929" t="s">
        <v>5233</v>
      </c>
      <c r="Q41" s="919">
        <f t="shared" si="0"/>
        <v>0</v>
      </c>
      <c r="R41" s="974">
        <f t="shared" si="0"/>
        <v>0</v>
      </c>
      <c r="S41" s="919">
        <f t="shared" si="1"/>
        <v>-1</v>
      </c>
      <c r="T41" s="974">
        <f t="shared" si="2"/>
        <v>-0.56000000000000005</v>
      </c>
      <c r="U41" s="981" t="s">
        <v>587</v>
      </c>
      <c r="V41" s="930" t="s">
        <v>587</v>
      </c>
      <c r="W41" s="930" t="s">
        <v>587</v>
      </c>
      <c r="X41" s="979" t="s">
        <v>587</v>
      </c>
      <c r="Y41" s="977"/>
    </row>
    <row r="42" spans="1:25" ht="14.4" customHeight="1" x14ac:dyDescent="0.3">
      <c r="A42" s="948" t="s">
        <v>5234</v>
      </c>
      <c r="B42" s="943"/>
      <c r="C42" s="944"/>
      <c r="D42" s="933"/>
      <c r="E42" s="945">
        <v>1</v>
      </c>
      <c r="F42" s="946">
        <v>1.68</v>
      </c>
      <c r="G42" s="927">
        <v>24</v>
      </c>
      <c r="H42" s="938"/>
      <c r="I42" s="937"/>
      <c r="J42" s="925"/>
      <c r="K42" s="939">
        <v>1.68</v>
      </c>
      <c r="L42" s="938">
        <v>6</v>
      </c>
      <c r="M42" s="938">
        <v>54</v>
      </c>
      <c r="N42" s="940">
        <v>18</v>
      </c>
      <c r="O42" s="938" t="s">
        <v>5162</v>
      </c>
      <c r="P42" s="941" t="s">
        <v>5235</v>
      </c>
      <c r="Q42" s="942">
        <f t="shared" si="0"/>
        <v>0</v>
      </c>
      <c r="R42" s="975">
        <f t="shared" si="0"/>
        <v>0</v>
      </c>
      <c r="S42" s="942">
        <f t="shared" si="1"/>
        <v>-1</v>
      </c>
      <c r="T42" s="975">
        <f t="shared" si="2"/>
        <v>-1.68</v>
      </c>
      <c r="U42" s="982" t="s">
        <v>587</v>
      </c>
      <c r="V42" s="943" t="s">
        <v>587</v>
      </c>
      <c r="W42" s="943" t="s">
        <v>587</v>
      </c>
      <c r="X42" s="980" t="s">
        <v>587</v>
      </c>
      <c r="Y42" s="978"/>
    </row>
    <row r="43" spans="1:25" ht="14.4" customHeight="1" x14ac:dyDescent="0.3">
      <c r="A43" s="947" t="s">
        <v>5236</v>
      </c>
      <c r="B43" s="930"/>
      <c r="C43" s="931"/>
      <c r="D43" s="932"/>
      <c r="E43" s="920">
        <v>1</v>
      </c>
      <c r="F43" s="921">
        <v>0.55000000000000004</v>
      </c>
      <c r="G43" s="922">
        <v>6</v>
      </c>
      <c r="H43" s="916"/>
      <c r="I43" s="914"/>
      <c r="J43" s="915"/>
      <c r="K43" s="917">
        <v>0.55000000000000004</v>
      </c>
      <c r="L43" s="916">
        <v>3</v>
      </c>
      <c r="M43" s="916">
        <v>24</v>
      </c>
      <c r="N43" s="918">
        <v>8</v>
      </c>
      <c r="O43" s="916" t="s">
        <v>5162</v>
      </c>
      <c r="P43" s="929" t="s">
        <v>5237</v>
      </c>
      <c r="Q43" s="919">
        <f t="shared" si="0"/>
        <v>0</v>
      </c>
      <c r="R43" s="974">
        <f t="shared" si="0"/>
        <v>0</v>
      </c>
      <c r="S43" s="919">
        <f t="shared" si="1"/>
        <v>-1</v>
      </c>
      <c r="T43" s="974">
        <f t="shared" si="2"/>
        <v>-0.55000000000000004</v>
      </c>
      <c r="U43" s="981" t="s">
        <v>587</v>
      </c>
      <c r="V43" s="930" t="s">
        <v>587</v>
      </c>
      <c r="W43" s="930" t="s">
        <v>587</v>
      </c>
      <c r="X43" s="979" t="s">
        <v>587</v>
      </c>
      <c r="Y43" s="977"/>
    </row>
    <row r="44" spans="1:25" ht="14.4" customHeight="1" x14ac:dyDescent="0.3">
      <c r="A44" s="947" t="s">
        <v>5238</v>
      </c>
      <c r="B44" s="930"/>
      <c r="C44" s="931"/>
      <c r="D44" s="932"/>
      <c r="E44" s="928">
        <v>3</v>
      </c>
      <c r="F44" s="914">
        <v>1.06</v>
      </c>
      <c r="G44" s="915">
        <v>2</v>
      </c>
      <c r="H44" s="920">
        <v>3</v>
      </c>
      <c r="I44" s="921">
        <v>1.26</v>
      </c>
      <c r="J44" s="922">
        <v>4.7</v>
      </c>
      <c r="K44" s="917">
        <v>0.42</v>
      </c>
      <c r="L44" s="916">
        <v>2</v>
      </c>
      <c r="M44" s="916">
        <v>18</v>
      </c>
      <c r="N44" s="918">
        <v>6</v>
      </c>
      <c r="O44" s="916" t="s">
        <v>5162</v>
      </c>
      <c r="P44" s="929" t="s">
        <v>5239</v>
      </c>
      <c r="Q44" s="919">
        <f t="shared" si="0"/>
        <v>3</v>
      </c>
      <c r="R44" s="974">
        <f t="shared" si="0"/>
        <v>1.26</v>
      </c>
      <c r="S44" s="919">
        <f t="shared" si="1"/>
        <v>0</v>
      </c>
      <c r="T44" s="974">
        <f t="shared" si="2"/>
        <v>0.19999999999999996</v>
      </c>
      <c r="U44" s="981">
        <v>18</v>
      </c>
      <c r="V44" s="930">
        <v>14.100000000000001</v>
      </c>
      <c r="W44" s="930">
        <v>-3.8999999999999986</v>
      </c>
      <c r="X44" s="979">
        <v>0.78333333333333344</v>
      </c>
      <c r="Y44" s="977">
        <v>1</v>
      </c>
    </row>
    <row r="45" spans="1:25" ht="14.4" customHeight="1" x14ac:dyDescent="0.3">
      <c r="A45" s="948" t="s">
        <v>5240</v>
      </c>
      <c r="B45" s="943">
        <v>1</v>
      </c>
      <c r="C45" s="944">
        <v>0.54</v>
      </c>
      <c r="D45" s="933">
        <v>21</v>
      </c>
      <c r="E45" s="936"/>
      <c r="F45" s="937"/>
      <c r="G45" s="925"/>
      <c r="H45" s="945"/>
      <c r="I45" s="946"/>
      <c r="J45" s="927"/>
      <c r="K45" s="939">
        <v>0.54</v>
      </c>
      <c r="L45" s="938">
        <v>3</v>
      </c>
      <c r="M45" s="938">
        <v>24</v>
      </c>
      <c r="N45" s="940">
        <v>8</v>
      </c>
      <c r="O45" s="938" t="s">
        <v>5162</v>
      </c>
      <c r="P45" s="941" t="s">
        <v>5241</v>
      </c>
      <c r="Q45" s="942">
        <f t="shared" si="0"/>
        <v>-1</v>
      </c>
      <c r="R45" s="975">
        <f t="shared" si="0"/>
        <v>-0.54</v>
      </c>
      <c r="S45" s="942">
        <f t="shared" si="1"/>
        <v>0</v>
      </c>
      <c r="T45" s="975">
        <f t="shared" si="2"/>
        <v>0</v>
      </c>
      <c r="U45" s="982" t="s">
        <v>587</v>
      </c>
      <c r="V45" s="943" t="s">
        <v>587</v>
      </c>
      <c r="W45" s="943" t="s">
        <v>587</v>
      </c>
      <c r="X45" s="980" t="s">
        <v>587</v>
      </c>
      <c r="Y45" s="978"/>
    </row>
    <row r="46" spans="1:25" ht="14.4" customHeight="1" x14ac:dyDescent="0.3">
      <c r="A46" s="948" t="s">
        <v>5242</v>
      </c>
      <c r="B46" s="943"/>
      <c r="C46" s="944"/>
      <c r="D46" s="933"/>
      <c r="E46" s="936"/>
      <c r="F46" s="937"/>
      <c r="G46" s="925"/>
      <c r="H46" s="945">
        <v>1</v>
      </c>
      <c r="I46" s="946">
        <v>0.62</v>
      </c>
      <c r="J46" s="926">
        <v>10</v>
      </c>
      <c r="K46" s="939">
        <v>0.62</v>
      </c>
      <c r="L46" s="938">
        <v>2</v>
      </c>
      <c r="M46" s="938">
        <v>21</v>
      </c>
      <c r="N46" s="940">
        <v>7</v>
      </c>
      <c r="O46" s="938" t="s">
        <v>5162</v>
      </c>
      <c r="P46" s="941" t="s">
        <v>5243</v>
      </c>
      <c r="Q46" s="942">
        <f t="shared" si="0"/>
        <v>1</v>
      </c>
      <c r="R46" s="975">
        <f t="shared" si="0"/>
        <v>0.62</v>
      </c>
      <c r="S46" s="942">
        <f t="shared" si="1"/>
        <v>1</v>
      </c>
      <c r="T46" s="975">
        <f t="shared" si="2"/>
        <v>0.62</v>
      </c>
      <c r="U46" s="982">
        <v>7</v>
      </c>
      <c r="V46" s="943">
        <v>10</v>
      </c>
      <c r="W46" s="943">
        <v>3</v>
      </c>
      <c r="X46" s="980">
        <v>1.4285714285714286</v>
      </c>
      <c r="Y46" s="978">
        <v>3</v>
      </c>
    </row>
    <row r="47" spans="1:25" ht="14.4" customHeight="1" x14ac:dyDescent="0.3">
      <c r="A47" s="947" t="s">
        <v>5244</v>
      </c>
      <c r="B47" s="930">
        <v>4</v>
      </c>
      <c r="C47" s="931">
        <v>1.43</v>
      </c>
      <c r="D47" s="932">
        <v>2.8</v>
      </c>
      <c r="E47" s="920">
        <v>6</v>
      </c>
      <c r="F47" s="921">
        <v>1.81</v>
      </c>
      <c r="G47" s="922">
        <v>3</v>
      </c>
      <c r="H47" s="916">
        <v>2</v>
      </c>
      <c r="I47" s="914">
        <v>0.71</v>
      </c>
      <c r="J47" s="915">
        <v>2.5</v>
      </c>
      <c r="K47" s="917">
        <v>0.36</v>
      </c>
      <c r="L47" s="916">
        <v>2</v>
      </c>
      <c r="M47" s="916">
        <v>15</v>
      </c>
      <c r="N47" s="918">
        <v>5</v>
      </c>
      <c r="O47" s="916" t="s">
        <v>5162</v>
      </c>
      <c r="P47" s="929" t="s">
        <v>5245</v>
      </c>
      <c r="Q47" s="919">
        <f t="shared" si="0"/>
        <v>-2</v>
      </c>
      <c r="R47" s="974">
        <f t="shared" si="0"/>
        <v>-0.72</v>
      </c>
      <c r="S47" s="919">
        <f t="shared" si="1"/>
        <v>-4</v>
      </c>
      <c r="T47" s="974">
        <f t="shared" si="2"/>
        <v>-1.1000000000000001</v>
      </c>
      <c r="U47" s="981">
        <v>10</v>
      </c>
      <c r="V47" s="930">
        <v>5</v>
      </c>
      <c r="W47" s="930">
        <v>-5</v>
      </c>
      <c r="X47" s="979">
        <v>0.5</v>
      </c>
      <c r="Y47" s="977"/>
    </row>
    <row r="48" spans="1:25" ht="14.4" customHeight="1" x14ac:dyDescent="0.3">
      <c r="A48" s="947" t="s">
        <v>5246</v>
      </c>
      <c r="B48" s="930">
        <v>4</v>
      </c>
      <c r="C48" s="931">
        <v>1.56</v>
      </c>
      <c r="D48" s="932">
        <v>2.5</v>
      </c>
      <c r="E48" s="928">
        <v>3</v>
      </c>
      <c r="F48" s="914">
        <v>1.17</v>
      </c>
      <c r="G48" s="915">
        <v>2</v>
      </c>
      <c r="H48" s="920">
        <v>6</v>
      </c>
      <c r="I48" s="921">
        <v>2.34</v>
      </c>
      <c r="J48" s="922">
        <v>2.8</v>
      </c>
      <c r="K48" s="917">
        <v>0.39</v>
      </c>
      <c r="L48" s="916">
        <v>2</v>
      </c>
      <c r="M48" s="916">
        <v>15</v>
      </c>
      <c r="N48" s="918">
        <v>5</v>
      </c>
      <c r="O48" s="916" t="s">
        <v>5162</v>
      </c>
      <c r="P48" s="929" t="s">
        <v>5247</v>
      </c>
      <c r="Q48" s="919">
        <f t="shared" si="0"/>
        <v>2</v>
      </c>
      <c r="R48" s="974">
        <f t="shared" si="0"/>
        <v>0.7799999999999998</v>
      </c>
      <c r="S48" s="919">
        <f t="shared" si="1"/>
        <v>3</v>
      </c>
      <c r="T48" s="974">
        <f t="shared" si="2"/>
        <v>1.17</v>
      </c>
      <c r="U48" s="981">
        <v>30</v>
      </c>
      <c r="V48" s="930">
        <v>16.799999999999997</v>
      </c>
      <c r="W48" s="930">
        <v>-13.200000000000003</v>
      </c>
      <c r="X48" s="979">
        <v>0.55999999999999994</v>
      </c>
      <c r="Y48" s="977">
        <v>2</v>
      </c>
    </row>
    <row r="49" spans="1:25" ht="14.4" customHeight="1" x14ac:dyDescent="0.3">
      <c r="A49" s="948" t="s">
        <v>5248</v>
      </c>
      <c r="B49" s="943">
        <v>1</v>
      </c>
      <c r="C49" s="944">
        <v>0.53</v>
      </c>
      <c r="D49" s="933">
        <v>7</v>
      </c>
      <c r="E49" s="936"/>
      <c r="F49" s="937"/>
      <c r="G49" s="925"/>
      <c r="H49" s="945">
        <v>1</v>
      </c>
      <c r="I49" s="946">
        <v>0.53</v>
      </c>
      <c r="J49" s="927">
        <v>2</v>
      </c>
      <c r="K49" s="939">
        <v>0.53</v>
      </c>
      <c r="L49" s="938">
        <v>2</v>
      </c>
      <c r="M49" s="938">
        <v>21</v>
      </c>
      <c r="N49" s="940">
        <v>7</v>
      </c>
      <c r="O49" s="938" t="s">
        <v>5162</v>
      </c>
      <c r="P49" s="941" t="s">
        <v>5249</v>
      </c>
      <c r="Q49" s="942">
        <f t="shared" si="0"/>
        <v>0</v>
      </c>
      <c r="R49" s="975">
        <f t="shared" si="0"/>
        <v>0</v>
      </c>
      <c r="S49" s="942">
        <f t="shared" si="1"/>
        <v>1</v>
      </c>
      <c r="T49" s="975">
        <f t="shared" si="2"/>
        <v>0.53</v>
      </c>
      <c r="U49" s="982">
        <v>7</v>
      </c>
      <c r="V49" s="943">
        <v>2</v>
      </c>
      <c r="W49" s="943">
        <v>-5</v>
      </c>
      <c r="X49" s="980">
        <v>0.2857142857142857</v>
      </c>
      <c r="Y49" s="978"/>
    </row>
    <row r="50" spans="1:25" ht="14.4" customHeight="1" x14ac:dyDescent="0.3">
      <c r="A50" s="948" t="s">
        <v>5250</v>
      </c>
      <c r="B50" s="943">
        <v>1</v>
      </c>
      <c r="C50" s="944">
        <v>0.95</v>
      </c>
      <c r="D50" s="933">
        <v>8</v>
      </c>
      <c r="E50" s="936"/>
      <c r="F50" s="937"/>
      <c r="G50" s="925"/>
      <c r="H50" s="945"/>
      <c r="I50" s="946"/>
      <c r="J50" s="927"/>
      <c r="K50" s="939">
        <v>0.95</v>
      </c>
      <c r="L50" s="938">
        <v>3</v>
      </c>
      <c r="M50" s="938">
        <v>30</v>
      </c>
      <c r="N50" s="940">
        <v>10</v>
      </c>
      <c r="O50" s="938" t="s">
        <v>5162</v>
      </c>
      <c r="P50" s="941" t="s">
        <v>5251</v>
      </c>
      <c r="Q50" s="942">
        <f t="shared" si="0"/>
        <v>-1</v>
      </c>
      <c r="R50" s="975">
        <f t="shared" si="0"/>
        <v>-0.95</v>
      </c>
      <c r="S50" s="942">
        <f t="shared" si="1"/>
        <v>0</v>
      </c>
      <c r="T50" s="975">
        <f t="shared" si="2"/>
        <v>0</v>
      </c>
      <c r="U50" s="982" t="s">
        <v>587</v>
      </c>
      <c r="V50" s="943" t="s">
        <v>587</v>
      </c>
      <c r="W50" s="943" t="s">
        <v>587</v>
      </c>
      <c r="X50" s="980" t="s">
        <v>587</v>
      </c>
      <c r="Y50" s="978"/>
    </row>
    <row r="51" spans="1:25" ht="14.4" customHeight="1" x14ac:dyDescent="0.3">
      <c r="A51" s="947" t="s">
        <v>5252</v>
      </c>
      <c r="B51" s="911">
        <v>9</v>
      </c>
      <c r="C51" s="912">
        <v>3.34</v>
      </c>
      <c r="D51" s="913">
        <v>2.2000000000000002</v>
      </c>
      <c r="E51" s="928">
        <v>6</v>
      </c>
      <c r="F51" s="914">
        <v>2.31</v>
      </c>
      <c r="G51" s="915">
        <v>4.2</v>
      </c>
      <c r="H51" s="916">
        <v>6</v>
      </c>
      <c r="I51" s="914">
        <v>2.2000000000000002</v>
      </c>
      <c r="J51" s="915">
        <v>2</v>
      </c>
      <c r="K51" s="917">
        <v>0.37</v>
      </c>
      <c r="L51" s="916">
        <v>1</v>
      </c>
      <c r="M51" s="916">
        <v>12</v>
      </c>
      <c r="N51" s="918">
        <v>4</v>
      </c>
      <c r="O51" s="916" t="s">
        <v>5162</v>
      </c>
      <c r="P51" s="929" t="s">
        <v>5253</v>
      </c>
      <c r="Q51" s="919">
        <f t="shared" si="0"/>
        <v>-3</v>
      </c>
      <c r="R51" s="974">
        <f t="shared" si="0"/>
        <v>-1.1399999999999997</v>
      </c>
      <c r="S51" s="919">
        <f t="shared" si="1"/>
        <v>0</v>
      </c>
      <c r="T51" s="974">
        <f t="shared" si="2"/>
        <v>-0.10999999999999988</v>
      </c>
      <c r="U51" s="981">
        <v>24</v>
      </c>
      <c r="V51" s="930">
        <v>12</v>
      </c>
      <c r="W51" s="930">
        <v>-12</v>
      </c>
      <c r="X51" s="979">
        <v>0.5</v>
      </c>
      <c r="Y51" s="977"/>
    </row>
    <row r="52" spans="1:25" ht="14.4" customHeight="1" x14ac:dyDescent="0.3">
      <c r="A52" s="948" t="s">
        <v>5254</v>
      </c>
      <c r="B52" s="934"/>
      <c r="C52" s="935"/>
      <c r="D52" s="924"/>
      <c r="E52" s="936"/>
      <c r="F52" s="937"/>
      <c r="G52" s="925"/>
      <c r="H52" s="938">
        <v>1</v>
      </c>
      <c r="I52" s="937">
        <v>0.56000000000000005</v>
      </c>
      <c r="J52" s="925">
        <v>6</v>
      </c>
      <c r="K52" s="939">
        <v>0.56000000000000005</v>
      </c>
      <c r="L52" s="938">
        <v>2</v>
      </c>
      <c r="M52" s="938">
        <v>18</v>
      </c>
      <c r="N52" s="940">
        <v>6</v>
      </c>
      <c r="O52" s="938" t="s">
        <v>5162</v>
      </c>
      <c r="P52" s="941" t="s">
        <v>5255</v>
      </c>
      <c r="Q52" s="942">
        <f t="shared" si="0"/>
        <v>1</v>
      </c>
      <c r="R52" s="975">
        <f t="shared" si="0"/>
        <v>0.56000000000000005</v>
      </c>
      <c r="S52" s="942">
        <f t="shared" si="1"/>
        <v>1</v>
      </c>
      <c r="T52" s="975">
        <f t="shared" si="2"/>
        <v>0.56000000000000005</v>
      </c>
      <c r="U52" s="982">
        <v>6</v>
      </c>
      <c r="V52" s="943">
        <v>6</v>
      </c>
      <c r="W52" s="943">
        <v>0</v>
      </c>
      <c r="X52" s="980">
        <v>1</v>
      </c>
      <c r="Y52" s="978"/>
    </row>
    <row r="53" spans="1:25" ht="14.4" customHeight="1" x14ac:dyDescent="0.3">
      <c r="A53" s="947" t="s">
        <v>5256</v>
      </c>
      <c r="B53" s="930">
        <v>1</v>
      </c>
      <c r="C53" s="931">
        <v>0.56000000000000005</v>
      </c>
      <c r="D53" s="932">
        <v>8</v>
      </c>
      <c r="E53" s="928"/>
      <c r="F53" s="914"/>
      <c r="G53" s="915"/>
      <c r="H53" s="920">
        <v>1</v>
      </c>
      <c r="I53" s="921">
        <v>0.56000000000000005</v>
      </c>
      <c r="J53" s="922">
        <v>3</v>
      </c>
      <c r="K53" s="917">
        <v>0.56000000000000005</v>
      </c>
      <c r="L53" s="916">
        <v>2</v>
      </c>
      <c r="M53" s="916">
        <v>18</v>
      </c>
      <c r="N53" s="918">
        <v>6</v>
      </c>
      <c r="O53" s="916" t="s">
        <v>5162</v>
      </c>
      <c r="P53" s="929" t="s">
        <v>5257</v>
      </c>
      <c r="Q53" s="919">
        <f t="shared" si="0"/>
        <v>0</v>
      </c>
      <c r="R53" s="974">
        <f t="shared" si="0"/>
        <v>0</v>
      </c>
      <c r="S53" s="919">
        <f t="shared" si="1"/>
        <v>1</v>
      </c>
      <c r="T53" s="974">
        <f t="shared" si="2"/>
        <v>0.56000000000000005</v>
      </c>
      <c r="U53" s="981">
        <v>6</v>
      </c>
      <c r="V53" s="930">
        <v>3</v>
      </c>
      <c r="W53" s="930">
        <v>-3</v>
      </c>
      <c r="X53" s="979">
        <v>0.5</v>
      </c>
      <c r="Y53" s="977"/>
    </row>
    <row r="54" spans="1:25" ht="14.4" customHeight="1" x14ac:dyDescent="0.3">
      <c r="A54" s="947" t="s">
        <v>5258</v>
      </c>
      <c r="B54" s="930">
        <v>1</v>
      </c>
      <c r="C54" s="931">
        <v>0.32</v>
      </c>
      <c r="D54" s="932">
        <v>5</v>
      </c>
      <c r="E54" s="920">
        <v>5</v>
      </c>
      <c r="F54" s="921">
        <v>1.61</v>
      </c>
      <c r="G54" s="922">
        <v>5</v>
      </c>
      <c r="H54" s="916"/>
      <c r="I54" s="914"/>
      <c r="J54" s="915"/>
      <c r="K54" s="917">
        <v>0.32</v>
      </c>
      <c r="L54" s="916">
        <v>1</v>
      </c>
      <c r="M54" s="916">
        <v>12</v>
      </c>
      <c r="N54" s="918">
        <v>4</v>
      </c>
      <c r="O54" s="916" t="s">
        <v>5162</v>
      </c>
      <c r="P54" s="929" t="s">
        <v>5259</v>
      </c>
      <c r="Q54" s="919">
        <f t="shared" si="0"/>
        <v>-1</v>
      </c>
      <c r="R54" s="974">
        <f t="shared" si="0"/>
        <v>-0.32</v>
      </c>
      <c r="S54" s="919">
        <f t="shared" si="1"/>
        <v>-5</v>
      </c>
      <c r="T54" s="974">
        <f t="shared" si="2"/>
        <v>-1.61</v>
      </c>
      <c r="U54" s="981" t="s">
        <v>587</v>
      </c>
      <c r="V54" s="930" t="s">
        <v>587</v>
      </c>
      <c r="W54" s="930" t="s">
        <v>587</v>
      </c>
      <c r="X54" s="979" t="s">
        <v>587</v>
      </c>
      <c r="Y54" s="977"/>
    </row>
    <row r="55" spans="1:25" ht="14.4" customHeight="1" x14ac:dyDescent="0.3">
      <c r="A55" s="947" t="s">
        <v>5260</v>
      </c>
      <c r="B55" s="930">
        <v>1</v>
      </c>
      <c r="C55" s="931">
        <v>2.0499999999999998</v>
      </c>
      <c r="D55" s="932">
        <v>6</v>
      </c>
      <c r="E55" s="928"/>
      <c r="F55" s="914"/>
      <c r="G55" s="915"/>
      <c r="H55" s="920">
        <v>1</v>
      </c>
      <c r="I55" s="921">
        <v>2.0499999999999998</v>
      </c>
      <c r="J55" s="922">
        <v>5</v>
      </c>
      <c r="K55" s="917">
        <v>2.0499999999999998</v>
      </c>
      <c r="L55" s="916">
        <v>2</v>
      </c>
      <c r="M55" s="916">
        <v>15</v>
      </c>
      <c r="N55" s="918">
        <v>5</v>
      </c>
      <c r="O55" s="916" t="s">
        <v>5162</v>
      </c>
      <c r="P55" s="929" t="s">
        <v>5261</v>
      </c>
      <c r="Q55" s="919">
        <f t="shared" si="0"/>
        <v>0</v>
      </c>
      <c r="R55" s="974">
        <f t="shared" si="0"/>
        <v>0</v>
      </c>
      <c r="S55" s="919">
        <f t="shared" si="1"/>
        <v>1</v>
      </c>
      <c r="T55" s="974">
        <f t="shared" si="2"/>
        <v>2.0499999999999998</v>
      </c>
      <c r="U55" s="981">
        <v>5</v>
      </c>
      <c r="V55" s="930">
        <v>5</v>
      </c>
      <c r="W55" s="930">
        <v>0</v>
      </c>
      <c r="X55" s="979">
        <v>1</v>
      </c>
      <c r="Y55" s="977"/>
    </row>
    <row r="56" spans="1:25" ht="14.4" customHeight="1" x14ac:dyDescent="0.3">
      <c r="A56" s="947" t="s">
        <v>5262</v>
      </c>
      <c r="B56" s="930"/>
      <c r="C56" s="931"/>
      <c r="D56" s="932"/>
      <c r="E56" s="928"/>
      <c r="F56" s="914"/>
      <c r="G56" s="915"/>
      <c r="H56" s="920">
        <v>1</v>
      </c>
      <c r="I56" s="921">
        <v>0.67</v>
      </c>
      <c r="J56" s="922">
        <v>4</v>
      </c>
      <c r="K56" s="917">
        <v>0.66</v>
      </c>
      <c r="L56" s="916">
        <v>1</v>
      </c>
      <c r="M56" s="916">
        <v>12</v>
      </c>
      <c r="N56" s="918">
        <v>4</v>
      </c>
      <c r="O56" s="916" t="s">
        <v>5162</v>
      </c>
      <c r="P56" s="929" t="s">
        <v>5263</v>
      </c>
      <c r="Q56" s="919">
        <f t="shared" si="0"/>
        <v>1</v>
      </c>
      <c r="R56" s="974">
        <f t="shared" si="0"/>
        <v>0.67</v>
      </c>
      <c r="S56" s="919">
        <f t="shared" si="1"/>
        <v>1</v>
      </c>
      <c r="T56" s="974">
        <f t="shared" si="2"/>
        <v>0.67</v>
      </c>
      <c r="U56" s="981">
        <v>4</v>
      </c>
      <c r="V56" s="930">
        <v>4</v>
      </c>
      <c r="W56" s="930">
        <v>0</v>
      </c>
      <c r="X56" s="979">
        <v>1</v>
      </c>
      <c r="Y56" s="977"/>
    </row>
    <row r="57" spans="1:25" ht="14.4" customHeight="1" x14ac:dyDescent="0.3">
      <c r="A57" s="947" t="s">
        <v>5264</v>
      </c>
      <c r="B57" s="930"/>
      <c r="C57" s="931"/>
      <c r="D57" s="932"/>
      <c r="E57" s="920">
        <v>1</v>
      </c>
      <c r="F57" s="921">
        <v>6.67</v>
      </c>
      <c r="G57" s="922">
        <v>64</v>
      </c>
      <c r="H57" s="916"/>
      <c r="I57" s="914"/>
      <c r="J57" s="915"/>
      <c r="K57" s="917">
        <v>0.79</v>
      </c>
      <c r="L57" s="916">
        <v>2</v>
      </c>
      <c r="M57" s="916">
        <v>15</v>
      </c>
      <c r="N57" s="918">
        <v>5</v>
      </c>
      <c r="O57" s="916" t="s">
        <v>5162</v>
      </c>
      <c r="P57" s="929" t="s">
        <v>5265</v>
      </c>
      <c r="Q57" s="919">
        <f t="shared" si="0"/>
        <v>0</v>
      </c>
      <c r="R57" s="974">
        <f t="shared" si="0"/>
        <v>0</v>
      </c>
      <c r="S57" s="919">
        <f t="shared" si="1"/>
        <v>-1</v>
      </c>
      <c r="T57" s="974">
        <f t="shared" si="2"/>
        <v>-6.67</v>
      </c>
      <c r="U57" s="981" t="s">
        <v>587</v>
      </c>
      <c r="V57" s="930" t="s">
        <v>587</v>
      </c>
      <c r="W57" s="930" t="s">
        <v>587</v>
      </c>
      <c r="X57" s="979" t="s">
        <v>587</v>
      </c>
      <c r="Y57" s="977"/>
    </row>
    <row r="58" spans="1:25" ht="14.4" customHeight="1" x14ac:dyDescent="0.3">
      <c r="A58" s="947" t="s">
        <v>5266</v>
      </c>
      <c r="B58" s="930"/>
      <c r="C58" s="931"/>
      <c r="D58" s="932"/>
      <c r="E58" s="928"/>
      <c r="F58" s="914"/>
      <c r="G58" s="915"/>
      <c r="H58" s="920">
        <v>1</v>
      </c>
      <c r="I58" s="921">
        <v>0.54</v>
      </c>
      <c r="J58" s="922">
        <v>3</v>
      </c>
      <c r="K58" s="917">
        <v>0.54</v>
      </c>
      <c r="L58" s="916">
        <v>1</v>
      </c>
      <c r="M58" s="916">
        <v>12</v>
      </c>
      <c r="N58" s="918">
        <v>4</v>
      </c>
      <c r="O58" s="916" t="s">
        <v>5162</v>
      </c>
      <c r="P58" s="929" t="s">
        <v>5267</v>
      </c>
      <c r="Q58" s="919">
        <f t="shared" si="0"/>
        <v>1</v>
      </c>
      <c r="R58" s="974">
        <f t="shared" si="0"/>
        <v>0.54</v>
      </c>
      <c r="S58" s="919">
        <f t="shared" si="1"/>
        <v>1</v>
      </c>
      <c r="T58" s="974">
        <f t="shared" si="2"/>
        <v>0.54</v>
      </c>
      <c r="U58" s="981">
        <v>4</v>
      </c>
      <c r="V58" s="930">
        <v>3</v>
      </c>
      <c r="W58" s="930">
        <v>-1</v>
      </c>
      <c r="X58" s="979">
        <v>0.75</v>
      </c>
      <c r="Y58" s="977"/>
    </row>
    <row r="59" spans="1:25" ht="14.4" customHeight="1" x14ac:dyDescent="0.3">
      <c r="A59" s="948" t="s">
        <v>5268</v>
      </c>
      <c r="B59" s="943"/>
      <c r="C59" s="944"/>
      <c r="D59" s="933"/>
      <c r="E59" s="936"/>
      <c r="F59" s="937"/>
      <c r="G59" s="925"/>
      <c r="H59" s="945">
        <v>1</v>
      </c>
      <c r="I59" s="946">
        <v>0.8</v>
      </c>
      <c r="J59" s="927">
        <v>7</v>
      </c>
      <c r="K59" s="939">
        <v>0.8</v>
      </c>
      <c r="L59" s="938">
        <v>2</v>
      </c>
      <c r="M59" s="938">
        <v>21</v>
      </c>
      <c r="N59" s="940">
        <v>7</v>
      </c>
      <c r="O59" s="938" t="s">
        <v>5162</v>
      </c>
      <c r="P59" s="941" t="s">
        <v>5269</v>
      </c>
      <c r="Q59" s="942">
        <f t="shared" si="0"/>
        <v>1</v>
      </c>
      <c r="R59" s="975">
        <f t="shared" si="0"/>
        <v>0.8</v>
      </c>
      <c r="S59" s="942">
        <f t="shared" si="1"/>
        <v>1</v>
      </c>
      <c r="T59" s="975">
        <f t="shared" si="2"/>
        <v>0.8</v>
      </c>
      <c r="U59" s="982">
        <v>7</v>
      </c>
      <c r="V59" s="943">
        <v>7</v>
      </c>
      <c r="W59" s="943">
        <v>0</v>
      </c>
      <c r="X59" s="980">
        <v>1</v>
      </c>
      <c r="Y59" s="978"/>
    </row>
    <row r="60" spans="1:25" ht="14.4" customHeight="1" x14ac:dyDescent="0.3">
      <c r="A60" s="947" t="s">
        <v>5270</v>
      </c>
      <c r="B60" s="911">
        <v>6</v>
      </c>
      <c r="C60" s="912">
        <v>11.23</v>
      </c>
      <c r="D60" s="913">
        <v>10.8</v>
      </c>
      <c r="E60" s="928">
        <v>1</v>
      </c>
      <c r="F60" s="914">
        <v>1.43</v>
      </c>
      <c r="G60" s="915">
        <v>11</v>
      </c>
      <c r="H60" s="916">
        <v>1</v>
      </c>
      <c r="I60" s="914">
        <v>1.54</v>
      </c>
      <c r="J60" s="923">
        <v>16</v>
      </c>
      <c r="K60" s="917">
        <v>1.43</v>
      </c>
      <c r="L60" s="916">
        <v>4</v>
      </c>
      <c r="M60" s="916">
        <v>36</v>
      </c>
      <c r="N60" s="918">
        <v>12</v>
      </c>
      <c r="O60" s="916" t="s">
        <v>5162</v>
      </c>
      <c r="P60" s="929" t="s">
        <v>5271</v>
      </c>
      <c r="Q60" s="919">
        <f t="shared" si="0"/>
        <v>-5</v>
      </c>
      <c r="R60" s="974">
        <f t="shared" si="0"/>
        <v>-9.6900000000000013</v>
      </c>
      <c r="S60" s="919">
        <f t="shared" si="1"/>
        <v>0</v>
      </c>
      <c r="T60" s="974">
        <f t="shared" si="2"/>
        <v>0.1100000000000001</v>
      </c>
      <c r="U60" s="981">
        <v>12</v>
      </c>
      <c r="V60" s="930">
        <v>16</v>
      </c>
      <c r="W60" s="930">
        <v>4</v>
      </c>
      <c r="X60" s="979">
        <v>1.3333333333333333</v>
      </c>
      <c r="Y60" s="977">
        <v>4</v>
      </c>
    </row>
    <row r="61" spans="1:25" ht="14.4" customHeight="1" x14ac:dyDescent="0.3">
      <c r="A61" s="948" t="s">
        <v>5272</v>
      </c>
      <c r="B61" s="934"/>
      <c r="C61" s="935"/>
      <c r="D61" s="924"/>
      <c r="E61" s="936">
        <v>1</v>
      </c>
      <c r="F61" s="937">
        <v>4.24</v>
      </c>
      <c r="G61" s="925">
        <v>21</v>
      </c>
      <c r="H61" s="938">
        <v>1</v>
      </c>
      <c r="I61" s="937">
        <v>2.23</v>
      </c>
      <c r="J61" s="926">
        <v>29</v>
      </c>
      <c r="K61" s="939">
        <v>1.81</v>
      </c>
      <c r="L61" s="938">
        <v>5</v>
      </c>
      <c r="M61" s="938">
        <v>45</v>
      </c>
      <c r="N61" s="940">
        <v>15</v>
      </c>
      <c r="O61" s="938" t="s">
        <v>5162</v>
      </c>
      <c r="P61" s="941" t="s">
        <v>5273</v>
      </c>
      <c r="Q61" s="942">
        <f t="shared" si="0"/>
        <v>1</v>
      </c>
      <c r="R61" s="975">
        <f t="shared" si="0"/>
        <v>2.23</v>
      </c>
      <c r="S61" s="942">
        <f t="shared" si="1"/>
        <v>0</v>
      </c>
      <c r="T61" s="975">
        <f t="shared" si="2"/>
        <v>-2.0100000000000002</v>
      </c>
      <c r="U61" s="982">
        <v>15</v>
      </c>
      <c r="V61" s="943">
        <v>29</v>
      </c>
      <c r="W61" s="943">
        <v>14</v>
      </c>
      <c r="X61" s="980">
        <v>1.9333333333333333</v>
      </c>
      <c r="Y61" s="978">
        <v>14</v>
      </c>
    </row>
    <row r="62" spans="1:25" ht="14.4" customHeight="1" x14ac:dyDescent="0.3">
      <c r="A62" s="948" t="s">
        <v>5274</v>
      </c>
      <c r="B62" s="934"/>
      <c r="C62" s="935"/>
      <c r="D62" s="924"/>
      <c r="E62" s="936"/>
      <c r="F62" s="937"/>
      <c r="G62" s="925"/>
      <c r="H62" s="938">
        <v>2</v>
      </c>
      <c r="I62" s="937">
        <v>7.45</v>
      </c>
      <c r="J62" s="926">
        <v>29</v>
      </c>
      <c r="K62" s="939">
        <v>3.72</v>
      </c>
      <c r="L62" s="938">
        <v>8</v>
      </c>
      <c r="M62" s="938">
        <v>69</v>
      </c>
      <c r="N62" s="940">
        <v>23</v>
      </c>
      <c r="O62" s="938" t="s">
        <v>5162</v>
      </c>
      <c r="P62" s="941" t="s">
        <v>5275</v>
      </c>
      <c r="Q62" s="942">
        <f t="shared" si="0"/>
        <v>2</v>
      </c>
      <c r="R62" s="975">
        <f t="shared" si="0"/>
        <v>7.45</v>
      </c>
      <c r="S62" s="942">
        <f t="shared" si="1"/>
        <v>2</v>
      </c>
      <c r="T62" s="975">
        <f t="shared" si="2"/>
        <v>7.45</v>
      </c>
      <c r="U62" s="982">
        <v>46</v>
      </c>
      <c r="V62" s="943">
        <v>58</v>
      </c>
      <c r="W62" s="943">
        <v>12</v>
      </c>
      <c r="X62" s="980">
        <v>1.2608695652173914</v>
      </c>
      <c r="Y62" s="978">
        <v>13</v>
      </c>
    </row>
    <row r="63" spans="1:25" ht="14.4" customHeight="1" x14ac:dyDescent="0.3">
      <c r="A63" s="947" t="s">
        <v>5276</v>
      </c>
      <c r="B63" s="930"/>
      <c r="C63" s="931"/>
      <c r="D63" s="932"/>
      <c r="E63" s="920">
        <v>1</v>
      </c>
      <c r="F63" s="921">
        <v>2.02</v>
      </c>
      <c r="G63" s="922">
        <v>4</v>
      </c>
      <c r="H63" s="916"/>
      <c r="I63" s="914"/>
      <c r="J63" s="915"/>
      <c r="K63" s="917">
        <v>2.02</v>
      </c>
      <c r="L63" s="916">
        <v>4</v>
      </c>
      <c r="M63" s="916">
        <v>39</v>
      </c>
      <c r="N63" s="918">
        <v>13</v>
      </c>
      <c r="O63" s="916" t="s">
        <v>5162</v>
      </c>
      <c r="P63" s="929" t="s">
        <v>5277</v>
      </c>
      <c r="Q63" s="919">
        <f t="shared" si="0"/>
        <v>0</v>
      </c>
      <c r="R63" s="974">
        <f t="shared" si="0"/>
        <v>0</v>
      </c>
      <c r="S63" s="919">
        <f t="shared" si="1"/>
        <v>-1</v>
      </c>
      <c r="T63" s="974">
        <f t="shared" si="2"/>
        <v>-2.02</v>
      </c>
      <c r="U63" s="981" t="s">
        <v>587</v>
      </c>
      <c r="V63" s="930" t="s">
        <v>587</v>
      </c>
      <c r="W63" s="930" t="s">
        <v>587</v>
      </c>
      <c r="X63" s="979" t="s">
        <v>587</v>
      </c>
      <c r="Y63" s="977"/>
    </row>
    <row r="64" spans="1:25" ht="14.4" customHeight="1" x14ac:dyDescent="0.3">
      <c r="A64" s="947" t="s">
        <v>5278</v>
      </c>
      <c r="B64" s="911">
        <v>1</v>
      </c>
      <c r="C64" s="912">
        <v>0.54</v>
      </c>
      <c r="D64" s="913">
        <v>9</v>
      </c>
      <c r="E64" s="928"/>
      <c r="F64" s="914"/>
      <c r="G64" s="915"/>
      <c r="H64" s="916"/>
      <c r="I64" s="914"/>
      <c r="J64" s="915"/>
      <c r="K64" s="917">
        <v>0.54</v>
      </c>
      <c r="L64" s="916">
        <v>2</v>
      </c>
      <c r="M64" s="916">
        <v>21</v>
      </c>
      <c r="N64" s="918">
        <v>7</v>
      </c>
      <c r="O64" s="916" t="s">
        <v>5162</v>
      </c>
      <c r="P64" s="929" t="s">
        <v>5279</v>
      </c>
      <c r="Q64" s="919">
        <f t="shared" si="0"/>
        <v>-1</v>
      </c>
      <c r="R64" s="974">
        <f t="shared" si="0"/>
        <v>-0.54</v>
      </c>
      <c r="S64" s="919">
        <f t="shared" si="1"/>
        <v>0</v>
      </c>
      <c r="T64" s="974">
        <f t="shared" si="2"/>
        <v>0</v>
      </c>
      <c r="U64" s="981" t="s">
        <v>587</v>
      </c>
      <c r="V64" s="930" t="s">
        <v>587</v>
      </c>
      <c r="W64" s="930" t="s">
        <v>587</v>
      </c>
      <c r="X64" s="979" t="s">
        <v>587</v>
      </c>
      <c r="Y64" s="977"/>
    </row>
    <row r="65" spans="1:25" ht="14.4" customHeight="1" x14ac:dyDescent="0.3">
      <c r="A65" s="947" t="s">
        <v>5280</v>
      </c>
      <c r="B65" s="930"/>
      <c r="C65" s="931"/>
      <c r="D65" s="932"/>
      <c r="E65" s="928">
        <v>1</v>
      </c>
      <c r="F65" s="914">
        <v>1.28</v>
      </c>
      <c r="G65" s="915">
        <v>4</v>
      </c>
      <c r="H65" s="920">
        <v>2</v>
      </c>
      <c r="I65" s="921">
        <v>3.61</v>
      </c>
      <c r="J65" s="922">
        <v>5.5</v>
      </c>
      <c r="K65" s="917">
        <v>1.28</v>
      </c>
      <c r="L65" s="916">
        <v>3</v>
      </c>
      <c r="M65" s="916">
        <v>24</v>
      </c>
      <c r="N65" s="918">
        <v>8</v>
      </c>
      <c r="O65" s="916" t="s">
        <v>5162</v>
      </c>
      <c r="P65" s="929" t="s">
        <v>5281</v>
      </c>
      <c r="Q65" s="919">
        <f t="shared" si="0"/>
        <v>2</v>
      </c>
      <c r="R65" s="974">
        <f t="shared" si="0"/>
        <v>3.61</v>
      </c>
      <c r="S65" s="919">
        <f t="shared" si="1"/>
        <v>1</v>
      </c>
      <c r="T65" s="974">
        <f t="shared" si="2"/>
        <v>2.33</v>
      </c>
      <c r="U65" s="981">
        <v>16</v>
      </c>
      <c r="V65" s="930">
        <v>11</v>
      </c>
      <c r="W65" s="930">
        <v>-5</v>
      </c>
      <c r="X65" s="979">
        <v>0.6875</v>
      </c>
      <c r="Y65" s="977"/>
    </row>
    <row r="66" spans="1:25" ht="14.4" customHeight="1" x14ac:dyDescent="0.3">
      <c r="A66" s="948" t="s">
        <v>5282</v>
      </c>
      <c r="B66" s="943">
        <v>1</v>
      </c>
      <c r="C66" s="944">
        <v>2.36</v>
      </c>
      <c r="D66" s="933">
        <v>7</v>
      </c>
      <c r="E66" s="936"/>
      <c r="F66" s="937"/>
      <c r="G66" s="925"/>
      <c r="H66" s="945"/>
      <c r="I66" s="946"/>
      <c r="J66" s="927"/>
      <c r="K66" s="939">
        <v>2.36</v>
      </c>
      <c r="L66" s="938">
        <v>4</v>
      </c>
      <c r="M66" s="938">
        <v>39</v>
      </c>
      <c r="N66" s="940">
        <v>13</v>
      </c>
      <c r="O66" s="938" t="s">
        <v>5162</v>
      </c>
      <c r="P66" s="941" t="s">
        <v>5283</v>
      </c>
      <c r="Q66" s="942">
        <f t="shared" si="0"/>
        <v>-1</v>
      </c>
      <c r="R66" s="975">
        <f t="shared" si="0"/>
        <v>-2.36</v>
      </c>
      <c r="S66" s="942">
        <f t="shared" si="1"/>
        <v>0</v>
      </c>
      <c r="T66" s="975">
        <f t="shared" si="2"/>
        <v>0</v>
      </c>
      <c r="U66" s="982" t="s">
        <v>587</v>
      </c>
      <c r="V66" s="943" t="s">
        <v>587</v>
      </c>
      <c r="W66" s="943" t="s">
        <v>587</v>
      </c>
      <c r="X66" s="980" t="s">
        <v>587</v>
      </c>
      <c r="Y66" s="978"/>
    </row>
    <row r="67" spans="1:25" ht="14.4" customHeight="1" x14ac:dyDescent="0.3">
      <c r="A67" s="947" t="s">
        <v>5284</v>
      </c>
      <c r="B67" s="911">
        <v>1</v>
      </c>
      <c r="C67" s="912">
        <v>0.39</v>
      </c>
      <c r="D67" s="913">
        <v>3</v>
      </c>
      <c r="E67" s="928"/>
      <c r="F67" s="914"/>
      <c r="G67" s="915"/>
      <c r="H67" s="916"/>
      <c r="I67" s="914"/>
      <c r="J67" s="915"/>
      <c r="K67" s="917">
        <v>0.39</v>
      </c>
      <c r="L67" s="916">
        <v>2</v>
      </c>
      <c r="M67" s="916">
        <v>15</v>
      </c>
      <c r="N67" s="918">
        <v>5</v>
      </c>
      <c r="O67" s="916" t="s">
        <v>5162</v>
      </c>
      <c r="P67" s="929" t="s">
        <v>5285</v>
      </c>
      <c r="Q67" s="919">
        <f t="shared" si="0"/>
        <v>-1</v>
      </c>
      <c r="R67" s="974">
        <f t="shared" si="0"/>
        <v>-0.39</v>
      </c>
      <c r="S67" s="919">
        <f t="shared" si="1"/>
        <v>0</v>
      </c>
      <c r="T67" s="974">
        <f t="shared" si="2"/>
        <v>0</v>
      </c>
      <c r="U67" s="981" t="s">
        <v>587</v>
      </c>
      <c r="V67" s="930" t="s">
        <v>587</v>
      </c>
      <c r="W67" s="930" t="s">
        <v>587</v>
      </c>
      <c r="X67" s="979" t="s">
        <v>587</v>
      </c>
      <c r="Y67" s="977"/>
    </row>
    <row r="68" spans="1:25" ht="14.4" customHeight="1" thickBot="1" x14ac:dyDescent="0.35">
      <c r="A68" s="961" t="s">
        <v>5286</v>
      </c>
      <c r="B68" s="962">
        <v>2</v>
      </c>
      <c r="C68" s="963">
        <v>2.11</v>
      </c>
      <c r="D68" s="964">
        <v>8.5</v>
      </c>
      <c r="E68" s="965"/>
      <c r="F68" s="966"/>
      <c r="G68" s="967"/>
      <c r="H68" s="968"/>
      <c r="I68" s="966"/>
      <c r="J68" s="967"/>
      <c r="K68" s="969">
        <v>1</v>
      </c>
      <c r="L68" s="968">
        <v>2</v>
      </c>
      <c r="M68" s="968">
        <v>18</v>
      </c>
      <c r="N68" s="970">
        <v>6</v>
      </c>
      <c r="O68" s="968" t="s">
        <v>5162</v>
      </c>
      <c r="P68" s="971" t="s">
        <v>5287</v>
      </c>
      <c r="Q68" s="972">
        <f t="shared" si="0"/>
        <v>-2</v>
      </c>
      <c r="R68" s="976">
        <f t="shared" si="0"/>
        <v>-2.11</v>
      </c>
      <c r="S68" s="972">
        <f t="shared" si="1"/>
        <v>0</v>
      </c>
      <c r="T68" s="976">
        <f t="shared" si="2"/>
        <v>0</v>
      </c>
      <c r="U68" s="987" t="s">
        <v>587</v>
      </c>
      <c r="V68" s="988" t="s">
        <v>587</v>
      </c>
      <c r="W68" s="988" t="s">
        <v>587</v>
      </c>
      <c r="X68" s="989" t="s">
        <v>587</v>
      </c>
      <c r="Y68" s="990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9:Q1048576">
    <cfRule type="cellIs" dxfId="14" priority="11" stopIfTrue="1" operator="lessThan">
      <formula>0</formula>
    </cfRule>
  </conditionalFormatting>
  <conditionalFormatting sqref="W69:W1048576">
    <cfRule type="cellIs" dxfId="13" priority="10" stopIfTrue="1" operator="greaterThan">
      <formula>0</formula>
    </cfRule>
  </conditionalFormatting>
  <conditionalFormatting sqref="X69:X1048576">
    <cfRule type="cellIs" dxfId="12" priority="9" stopIfTrue="1" operator="greaterThan">
      <formula>1</formula>
    </cfRule>
  </conditionalFormatting>
  <conditionalFormatting sqref="X69:X1048576">
    <cfRule type="cellIs" dxfId="11" priority="6" stopIfTrue="1" operator="greaterThan">
      <formula>1</formula>
    </cfRule>
  </conditionalFormatting>
  <conditionalFormatting sqref="W69:W1048576">
    <cfRule type="cellIs" dxfId="10" priority="7" stopIfTrue="1" operator="greaterThan">
      <formula>0</formula>
    </cfRule>
  </conditionalFormatting>
  <conditionalFormatting sqref="Q6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8">
    <cfRule type="cellIs" dxfId="7" priority="4" stopIfTrue="1" operator="lessThan">
      <formula>0</formula>
    </cfRule>
  </conditionalFormatting>
  <conditionalFormatting sqref="X5:X68">
    <cfRule type="cellIs" dxfId="6" priority="2" stopIfTrue="1" operator="greaterThan">
      <formula>1</formula>
    </cfRule>
  </conditionalFormatting>
  <conditionalFormatting sqref="W5:W68">
    <cfRule type="cellIs" dxfId="5" priority="3" stopIfTrue="1" operator="greaterThan">
      <formula>0</formula>
    </cfRule>
  </conditionalFormatting>
  <conditionalFormatting sqref="S5:S68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3277.1617800000008</v>
      </c>
      <c r="C5" s="33">
        <v>3472.2212300000001</v>
      </c>
      <c r="D5" s="12"/>
      <c r="E5" s="226">
        <v>4819.7026599999999</v>
      </c>
      <c r="F5" s="32">
        <v>3659.4865958557134</v>
      </c>
      <c r="G5" s="225">
        <f>E5-F5</f>
        <v>1160.2160641442865</v>
      </c>
      <c r="H5" s="231">
        <f>IF(F5&lt;0.00000001,"",E5/F5)</f>
        <v>1.3170433976881362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16033.875109999992</v>
      </c>
      <c r="C6" s="35">
        <v>14539.873989999996</v>
      </c>
      <c r="D6" s="12"/>
      <c r="E6" s="227">
        <v>16027.164850000005</v>
      </c>
      <c r="F6" s="34">
        <v>15186.237704925537</v>
      </c>
      <c r="G6" s="228">
        <f>E6-F6</f>
        <v>840.92714507446726</v>
      </c>
      <c r="H6" s="232">
        <f>IF(F6&lt;0.00000001,"",E6/F6)</f>
        <v>1.055374290947765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29465.090840000001</v>
      </c>
      <c r="C7" s="35">
        <v>32076.031959999997</v>
      </c>
      <c r="D7" s="12"/>
      <c r="E7" s="227">
        <v>36168.745200000005</v>
      </c>
      <c r="F7" s="34">
        <v>36243.436808593753</v>
      </c>
      <c r="G7" s="228">
        <f>E7-F7</f>
        <v>-74.691608593748242</v>
      </c>
      <c r="H7" s="232">
        <f>IF(F7&lt;0.00000001,"",E7/F7)</f>
        <v>0.99793916871106336</v>
      </c>
    </row>
    <row r="8" spans="1:10" ht="14.4" customHeight="1" thickBot="1" x14ac:dyDescent="0.35">
      <c r="A8" s="1" t="s">
        <v>96</v>
      </c>
      <c r="B8" s="15">
        <v>12219.697600000005</v>
      </c>
      <c r="C8" s="37">
        <v>13280.169249999995</v>
      </c>
      <c r="D8" s="12"/>
      <c r="E8" s="229">
        <v>13070.246309999995</v>
      </c>
      <c r="F8" s="36">
        <v>12745.37944918585</v>
      </c>
      <c r="G8" s="230">
        <f>E8-F8</f>
        <v>324.86686081414518</v>
      </c>
      <c r="H8" s="233">
        <f>IF(F8&lt;0.00000001,"",E8/F8)</f>
        <v>1.0254889909013181</v>
      </c>
    </row>
    <row r="9" spans="1:10" ht="14.4" customHeight="1" thickBot="1" x14ac:dyDescent="0.35">
      <c r="A9" s="2" t="s">
        <v>97</v>
      </c>
      <c r="B9" s="3">
        <v>60995.82533</v>
      </c>
      <c r="C9" s="39">
        <v>63368.296429999988</v>
      </c>
      <c r="D9" s="12"/>
      <c r="E9" s="3">
        <v>70085.859020000004</v>
      </c>
      <c r="F9" s="38">
        <v>67834.540558560853</v>
      </c>
      <c r="G9" s="38">
        <f>E9-F9</f>
        <v>2251.3184614391503</v>
      </c>
      <c r="H9" s="234">
        <f>IF(F9&lt;0.00000001,"",E9/F9)</f>
        <v>1.0331883792961731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572.69798000000003</v>
      </c>
      <c r="C11" s="33">
        <f>IF(ISERROR(VLOOKUP("Celkem:",'ZV Vykáz.-A'!A:H,5,0)),0,VLOOKUP("Celkem:",'ZV Vykáz.-A'!A:H,5,0)/1000)</f>
        <v>562.77397999999982</v>
      </c>
      <c r="D11" s="12"/>
      <c r="E11" s="226">
        <f>IF(ISERROR(VLOOKUP("Celkem:",'ZV Vykáz.-A'!A:H,8,0)),0,VLOOKUP("Celkem:",'ZV Vykáz.-A'!A:H,8,0)/1000)</f>
        <v>674.2333000000001</v>
      </c>
      <c r="F11" s="32">
        <f>C11</f>
        <v>562.77397999999982</v>
      </c>
      <c r="G11" s="225">
        <f>E11-F11</f>
        <v>111.45932000000028</v>
      </c>
      <c r="H11" s="231">
        <f>IF(F11&lt;0.00000001,"",E11/F11)</f>
        <v>1.1980534352352259</v>
      </c>
      <c r="I11" s="225">
        <f>E11-B11</f>
        <v>101.53532000000007</v>
      </c>
      <c r="J11" s="231">
        <f>IF(B11&lt;0.00000001,"",E11/B11)</f>
        <v>1.1772929598948474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80798.34</v>
      </c>
      <c r="C12" s="37">
        <f>IF(ISERROR(VLOOKUP("Celkem",CaseMix!A:D,3,0)),0,VLOOKUP("Celkem",CaseMix!A:D,3,0)*30)</f>
        <v>78570.569999999992</v>
      </c>
      <c r="D12" s="12"/>
      <c r="E12" s="229">
        <f>IF(ISERROR(VLOOKUP("Celkem",CaseMix!A:D,4,0)),0,VLOOKUP("Celkem",CaseMix!A:D,4,0)*30)</f>
        <v>67708.920000000013</v>
      </c>
      <c r="F12" s="36">
        <f>C12</f>
        <v>78570.569999999992</v>
      </c>
      <c r="G12" s="230">
        <f>E12-F12</f>
        <v>-10861.64999999998</v>
      </c>
      <c r="H12" s="233">
        <f>IF(F12&lt;0.00000001,"",E12/F12)</f>
        <v>0.8617593075880704</v>
      </c>
      <c r="I12" s="230">
        <f>E12-B12</f>
        <v>-13089.419999999984</v>
      </c>
      <c r="J12" s="233">
        <f>IF(B12&lt;0.00000001,"",E12/B12)</f>
        <v>0.83799889948234108</v>
      </c>
    </row>
    <row r="13" spans="1:10" ht="14.4" customHeight="1" thickBot="1" x14ac:dyDescent="0.35">
      <c r="A13" s="4" t="s">
        <v>100</v>
      </c>
      <c r="B13" s="9">
        <f>SUM(B11:B12)</f>
        <v>81371.037979999994</v>
      </c>
      <c r="C13" s="41">
        <f>SUM(C11:C12)</f>
        <v>79133.343979999991</v>
      </c>
      <c r="D13" s="12"/>
      <c r="E13" s="9">
        <f>SUM(E11:E12)</f>
        <v>68383.15330000002</v>
      </c>
      <c r="F13" s="40">
        <f>SUM(F11:F12)</f>
        <v>79133.343979999991</v>
      </c>
      <c r="G13" s="40">
        <f>E13-F13</f>
        <v>-10750.190679999971</v>
      </c>
      <c r="H13" s="235">
        <f>IF(F13&lt;0.00000001,"",E13/F13)</f>
        <v>0.86415093639013973</v>
      </c>
      <c r="I13" s="40">
        <f>SUM(I11:I12)</f>
        <v>-12987.884679999983</v>
      </c>
      <c r="J13" s="235">
        <f>IF(B13&lt;0.00000001,"",E13/B13)</f>
        <v>0.84038688700035713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1.3340427404624151</v>
      </c>
      <c r="C15" s="43">
        <f>IF(C9=0,"",C13/C9)</f>
        <v>1.248784462233649</v>
      </c>
      <c r="D15" s="12"/>
      <c r="E15" s="10">
        <f>IF(E9=0,"",E13/E9)</f>
        <v>0.97570543125519671</v>
      </c>
      <c r="F15" s="42">
        <f>IF(F9=0,"",F13/F9)</f>
        <v>1.1665641622748959</v>
      </c>
      <c r="G15" s="42">
        <f>IF(ISERROR(F15-E15),"",E15-F15)</f>
        <v>-0.19085873101969919</v>
      </c>
      <c r="H15" s="236">
        <f>IF(ISERROR(F15-E15),"",IF(F15&lt;0.00000001,"",E15/F15))</f>
        <v>0.83639242727334517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3081231</v>
      </c>
      <c r="C3" s="344">
        <f t="shared" ref="C3:L3" si="0">SUBTOTAL(9,C6:C1048576)</f>
        <v>7.2051298864249294</v>
      </c>
      <c r="D3" s="344">
        <f t="shared" si="0"/>
        <v>3230141</v>
      </c>
      <c r="E3" s="344">
        <f t="shared" si="0"/>
        <v>7</v>
      </c>
      <c r="F3" s="344">
        <f t="shared" si="0"/>
        <v>3577026.44</v>
      </c>
      <c r="G3" s="347">
        <f>IF(D3&lt;&gt;0,F3/D3,"")</f>
        <v>1.1073901851343331</v>
      </c>
      <c r="H3" s="343">
        <f t="shared" si="0"/>
        <v>142459.67000000001</v>
      </c>
      <c r="I3" s="344">
        <f t="shared" si="0"/>
        <v>2.1483077470459748</v>
      </c>
      <c r="J3" s="344">
        <f t="shared" si="0"/>
        <v>345796.78</v>
      </c>
      <c r="K3" s="344">
        <f t="shared" si="0"/>
        <v>2</v>
      </c>
      <c r="L3" s="344">
        <f t="shared" si="0"/>
        <v>634436.56000000006</v>
      </c>
      <c r="M3" s="345">
        <f>IF(J3&lt;&gt;0,L3/J3,"")</f>
        <v>1.834709276355899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1"/>
      <c r="B5" s="992">
        <v>2015</v>
      </c>
      <c r="C5" s="993"/>
      <c r="D5" s="993">
        <v>2017</v>
      </c>
      <c r="E5" s="993"/>
      <c r="F5" s="993">
        <v>2018</v>
      </c>
      <c r="G5" s="905" t="s">
        <v>2</v>
      </c>
      <c r="H5" s="992">
        <v>2015</v>
      </c>
      <c r="I5" s="993"/>
      <c r="J5" s="993">
        <v>2017</v>
      </c>
      <c r="K5" s="993"/>
      <c r="L5" s="993">
        <v>2018</v>
      </c>
      <c r="M5" s="905" t="s">
        <v>2</v>
      </c>
    </row>
    <row r="6" spans="1:13" ht="14.4" customHeight="1" x14ac:dyDescent="0.3">
      <c r="A6" s="856" t="s">
        <v>5289</v>
      </c>
      <c r="B6" s="887">
        <v>9016</v>
      </c>
      <c r="C6" s="825">
        <v>1.3333333333333333</v>
      </c>
      <c r="D6" s="887">
        <v>6762</v>
      </c>
      <c r="E6" s="825">
        <v>1</v>
      </c>
      <c r="F6" s="887">
        <v>23533</v>
      </c>
      <c r="G6" s="830">
        <v>3.4801833776989057</v>
      </c>
      <c r="H6" s="887">
        <v>8355.9499999999989</v>
      </c>
      <c r="I6" s="825">
        <v>1.7550829657634948</v>
      </c>
      <c r="J6" s="887">
        <v>4761</v>
      </c>
      <c r="K6" s="825">
        <v>1</v>
      </c>
      <c r="L6" s="887">
        <v>22604.14</v>
      </c>
      <c r="M6" s="231">
        <v>4.7477714765805503</v>
      </c>
    </row>
    <row r="7" spans="1:13" ht="14.4" customHeight="1" x14ac:dyDescent="0.3">
      <c r="A7" s="857" t="s">
        <v>4415</v>
      </c>
      <c r="B7" s="889">
        <v>156263</v>
      </c>
      <c r="C7" s="832">
        <v>0.75573707857560857</v>
      </c>
      <c r="D7" s="889">
        <v>206769</v>
      </c>
      <c r="E7" s="832">
        <v>1</v>
      </c>
      <c r="F7" s="889">
        <v>211234.44</v>
      </c>
      <c r="G7" s="837">
        <v>1.0215962741029845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5290</v>
      </c>
      <c r="B8" s="889">
        <v>1827623</v>
      </c>
      <c r="C8" s="832">
        <v>0.96184508152634407</v>
      </c>
      <c r="D8" s="889">
        <v>1900122</v>
      </c>
      <c r="E8" s="832">
        <v>1</v>
      </c>
      <c r="F8" s="889">
        <v>2020878</v>
      </c>
      <c r="G8" s="837">
        <v>1.0635517087850148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5291</v>
      </c>
      <c r="B9" s="889">
        <v>426079</v>
      </c>
      <c r="C9" s="832">
        <v>0.91199001705918492</v>
      </c>
      <c r="D9" s="889">
        <v>467197</v>
      </c>
      <c r="E9" s="832">
        <v>1</v>
      </c>
      <c r="F9" s="889">
        <v>527814</v>
      </c>
      <c r="G9" s="837">
        <v>1.129746124225969</v>
      </c>
      <c r="H9" s="889">
        <v>134103.72</v>
      </c>
      <c r="I9" s="832">
        <v>0.39322478128248006</v>
      </c>
      <c r="J9" s="889">
        <v>341035.78</v>
      </c>
      <c r="K9" s="832">
        <v>1</v>
      </c>
      <c r="L9" s="889">
        <v>611832.42000000004</v>
      </c>
      <c r="M9" s="838">
        <v>1.7940417278210514</v>
      </c>
    </row>
    <row r="10" spans="1:13" ht="14.4" customHeight="1" x14ac:dyDescent="0.3">
      <c r="A10" s="857" t="s">
        <v>5292</v>
      </c>
      <c r="B10" s="889">
        <v>434637</v>
      </c>
      <c r="C10" s="832">
        <v>0.98045129403590769</v>
      </c>
      <c r="D10" s="889">
        <v>443303</v>
      </c>
      <c r="E10" s="832">
        <v>1</v>
      </c>
      <c r="F10" s="889">
        <v>508524</v>
      </c>
      <c r="G10" s="837">
        <v>1.1471251040484725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5293</v>
      </c>
      <c r="B11" s="889">
        <v>68845</v>
      </c>
      <c r="C11" s="832">
        <v>1.2116758773628076</v>
      </c>
      <c r="D11" s="889">
        <v>56818</v>
      </c>
      <c r="E11" s="832">
        <v>1</v>
      </c>
      <c r="F11" s="889">
        <v>74168</v>
      </c>
      <c r="G11" s="837">
        <v>1.3053609771551269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5294</v>
      </c>
      <c r="B12" s="889">
        <v>156643</v>
      </c>
      <c r="C12" s="832">
        <v>1.0500972045317423</v>
      </c>
      <c r="D12" s="889">
        <v>149170</v>
      </c>
      <c r="E12" s="832">
        <v>1</v>
      </c>
      <c r="F12" s="889">
        <v>195979</v>
      </c>
      <c r="G12" s="837">
        <v>1.3137963397465979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5295</v>
      </c>
      <c r="B13" s="891">
        <v>2125</v>
      </c>
      <c r="C13" s="840"/>
      <c r="D13" s="891"/>
      <c r="E13" s="840"/>
      <c r="F13" s="891">
        <v>14896</v>
      </c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4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5900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50003.16</v>
      </c>
      <c r="G3" s="211">
        <f t="shared" si="0"/>
        <v>3223690.67</v>
      </c>
      <c r="H3" s="212"/>
      <c r="I3" s="212"/>
      <c r="J3" s="207">
        <f t="shared" si="0"/>
        <v>50413.409999999996</v>
      </c>
      <c r="K3" s="211">
        <f t="shared" si="0"/>
        <v>3575937.7799999993</v>
      </c>
      <c r="L3" s="212"/>
      <c r="M3" s="212"/>
      <c r="N3" s="207">
        <f t="shared" si="0"/>
        <v>55168.49</v>
      </c>
      <c r="O3" s="211">
        <f t="shared" si="0"/>
        <v>4211463</v>
      </c>
      <c r="P3" s="177">
        <f>IF(K3=0,"",O3/K3)</f>
        <v>1.1777226727921426</v>
      </c>
      <c r="Q3" s="209">
        <f>IF(N3=0,"",O3/N3)</f>
        <v>76.338195952073363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5296</v>
      </c>
      <c r="B6" s="825" t="s">
        <v>5297</v>
      </c>
      <c r="C6" s="825" t="s">
        <v>4635</v>
      </c>
      <c r="D6" s="825" t="s">
        <v>5298</v>
      </c>
      <c r="E6" s="825" t="s">
        <v>5299</v>
      </c>
      <c r="F6" s="225">
        <v>1396</v>
      </c>
      <c r="G6" s="225">
        <v>8355.9499999999989</v>
      </c>
      <c r="H6" s="225">
        <v>1.7550829657634948</v>
      </c>
      <c r="I6" s="225">
        <v>5.9856375358166183</v>
      </c>
      <c r="J6" s="225">
        <v>900</v>
      </c>
      <c r="K6" s="225">
        <v>4761</v>
      </c>
      <c r="L6" s="225">
        <v>1</v>
      </c>
      <c r="M6" s="225">
        <v>5.29</v>
      </c>
      <c r="N6" s="225">
        <v>1906</v>
      </c>
      <c r="O6" s="225">
        <v>10158.98</v>
      </c>
      <c r="P6" s="830">
        <v>2.133791220331863</v>
      </c>
      <c r="Q6" s="848">
        <v>5.33</v>
      </c>
    </row>
    <row r="7" spans="1:17" ht="14.4" customHeight="1" x14ac:dyDescent="0.3">
      <c r="A7" s="831" t="s">
        <v>5296</v>
      </c>
      <c r="B7" s="832" t="s">
        <v>5297</v>
      </c>
      <c r="C7" s="832" t="s">
        <v>4635</v>
      </c>
      <c r="D7" s="832" t="s">
        <v>5300</v>
      </c>
      <c r="E7" s="832" t="s">
        <v>5301</v>
      </c>
      <c r="F7" s="849"/>
      <c r="G7" s="849"/>
      <c r="H7" s="849"/>
      <c r="I7" s="849"/>
      <c r="J7" s="849"/>
      <c r="K7" s="849"/>
      <c r="L7" s="849"/>
      <c r="M7" s="849"/>
      <c r="N7" s="849">
        <v>364</v>
      </c>
      <c r="O7" s="849">
        <v>12445.16</v>
      </c>
      <c r="P7" s="837"/>
      <c r="Q7" s="850">
        <v>34.19</v>
      </c>
    </row>
    <row r="8" spans="1:17" ht="14.4" customHeight="1" x14ac:dyDescent="0.3">
      <c r="A8" s="831" t="s">
        <v>5296</v>
      </c>
      <c r="B8" s="832" t="s">
        <v>5297</v>
      </c>
      <c r="C8" s="832" t="s">
        <v>4309</v>
      </c>
      <c r="D8" s="832" t="s">
        <v>5302</v>
      </c>
      <c r="E8" s="832" t="s">
        <v>5303</v>
      </c>
      <c r="F8" s="849">
        <v>4</v>
      </c>
      <c r="G8" s="849">
        <v>7300</v>
      </c>
      <c r="H8" s="849">
        <v>1.3333333333333333</v>
      </c>
      <c r="I8" s="849">
        <v>1825</v>
      </c>
      <c r="J8" s="849">
        <v>3</v>
      </c>
      <c r="K8" s="849">
        <v>5475</v>
      </c>
      <c r="L8" s="849">
        <v>1</v>
      </c>
      <c r="M8" s="849">
        <v>1825</v>
      </c>
      <c r="N8" s="849">
        <v>4</v>
      </c>
      <c r="O8" s="849">
        <v>7304</v>
      </c>
      <c r="P8" s="837">
        <v>1.3340639269406394</v>
      </c>
      <c r="Q8" s="850">
        <v>1826</v>
      </c>
    </row>
    <row r="9" spans="1:17" ht="14.4" customHeight="1" x14ac:dyDescent="0.3">
      <c r="A9" s="831" t="s">
        <v>5296</v>
      </c>
      <c r="B9" s="832" t="s">
        <v>5297</v>
      </c>
      <c r="C9" s="832" t="s">
        <v>4309</v>
      </c>
      <c r="D9" s="832" t="s">
        <v>5304</v>
      </c>
      <c r="E9" s="832" t="s">
        <v>5305</v>
      </c>
      <c r="F9" s="849">
        <v>4</v>
      </c>
      <c r="G9" s="849">
        <v>1716</v>
      </c>
      <c r="H9" s="849">
        <v>1.3333333333333333</v>
      </c>
      <c r="I9" s="849">
        <v>429</v>
      </c>
      <c r="J9" s="849">
        <v>3</v>
      </c>
      <c r="K9" s="849">
        <v>1287</v>
      </c>
      <c r="L9" s="849">
        <v>1</v>
      </c>
      <c r="M9" s="849">
        <v>429</v>
      </c>
      <c r="N9" s="849">
        <v>4</v>
      </c>
      <c r="O9" s="849">
        <v>1720</v>
      </c>
      <c r="P9" s="837">
        <v>1.3364413364413363</v>
      </c>
      <c r="Q9" s="850">
        <v>430</v>
      </c>
    </row>
    <row r="10" spans="1:17" ht="14.4" customHeight="1" x14ac:dyDescent="0.3">
      <c r="A10" s="831" t="s">
        <v>5296</v>
      </c>
      <c r="B10" s="832" t="s">
        <v>5297</v>
      </c>
      <c r="C10" s="832" t="s">
        <v>4309</v>
      </c>
      <c r="D10" s="832" t="s">
        <v>5306</v>
      </c>
      <c r="E10" s="832" t="s">
        <v>5307</v>
      </c>
      <c r="F10" s="849"/>
      <c r="G10" s="849"/>
      <c r="H10" s="849"/>
      <c r="I10" s="849"/>
      <c r="J10" s="849"/>
      <c r="K10" s="849"/>
      <c r="L10" s="849"/>
      <c r="M10" s="849"/>
      <c r="N10" s="849">
        <v>1</v>
      </c>
      <c r="O10" s="849">
        <v>14509</v>
      </c>
      <c r="P10" s="837"/>
      <c r="Q10" s="850">
        <v>14509</v>
      </c>
    </row>
    <row r="11" spans="1:17" ht="14.4" customHeight="1" x14ac:dyDescent="0.3">
      <c r="A11" s="831" t="s">
        <v>4456</v>
      </c>
      <c r="B11" s="832" t="s">
        <v>5308</v>
      </c>
      <c r="C11" s="832" t="s">
        <v>4309</v>
      </c>
      <c r="D11" s="832" t="s">
        <v>5309</v>
      </c>
      <c r="E11" s="832" t="s">
        <v>5310</v>
      </c>
      <c r="F11" s="849">
        <v>3</v>
      </c>
      <c r="G11" s="849">
        <v>69</v>
      </c>
      <c r="H11" s="849"/>
      <c r="I11" s="849">
        <v>23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4456</v>
      </c>
      <c r="B12" s="832" t="s">
        <v>5308</v>
      </c>
      <c r="C12" s="832" t="s">
        <v>4309</v>
      </c>
      <c r="D12" s="832" t="s">
        <v>5311</v>
      </c>
      <c r="E12" s="832" t="s">
        <v>5312</v>
      </c>
      <c r="F12" s="849">
        <v>2</v>
      </c>
      <c r="G12" s="849">
        <v>2566</v>
      </c>
      <c r="H12" s="849"/>
      <c r="I12" s="849">
        <v>1283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4456</v>
      </c>
      <c r="B13" s="832" t="s">
        <v>5308</v>
      </c>
      <c r="C13" s="832" t="s">
        <v>4309</v>
      </c>
      <c r="D13" s="832" t="s">
        <v>5313</v>
      </c>
      <c r="E13" s="832" t="s">
        <v>5314</v>
      </c>
      <c r="F13" s="849">
        <v>2</v>
      </c>
      <c r="G13" s="849">
        <v>2022</v>
      </c>
      <c r="H13" s="849"/>
      <c r="I13" s="849">
        <v>1011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4456</v>
      </c>
      <c r="B14" s="832" t="s">
        <v>5308</v>
      </c>
      <c r="C14" s="832" t="s">
        <v>4309</v>
      </c>
      <c r="D14" s="832" t="s">
        <v>5315</v>
      </c>
      <c r="E14" s="832" t="s">
        <v>5316</v>
      </c>
      <c r="F14" s="849">
        <v>1</v>
      </c>
      <c r="G14" s="849">
        <v>2294</v>
      </c>
      <c r="H14" s="849"/>
      <c r="I14" s="849">
        <v>2294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4456</v>
      </c>
      <c r="B15" s="832" t="s">
        <v>5308</v>
      </c>
      <c r="C15" s="832" t="s">
        <v>4309</v>
      </c>
      <c r="D15" s="832" t="s">
        <v>5317</v>
      </c>
      <c r="E15" s="832" t="s">
        <v>5318</v>
      </c>
      <c r="F15" s="849"/>
      <c r="G15" s="849"/>
      <c r="H15" s="849"/>
      <c r="I15" s="849"/>
      <c r="J15" s="849"/>
      <c r="K15" s="849"/>
      <c r="L15" s="849"/>
      <c r="M15" s="849"/>
      <c r="N15" s="849">
        <v>1</v>
      </c>
      <c r="O15" s="849">
        <v>1610</v>
      </c>
      <c r="P15" s="837"/>
      <c r="Q15" s="850">
        <v>1610</v>
      </c>
    </row>
    <row r="16" spans="1:17" ht="14.4" customHeight="1" x14ac:dyDescent="0.3">
      <c r="A16" s="831" t="s">
        <v>4456</v>
      </c>
      <c r="B16" s="832" t="s">
        <v>5308</v>
      </c>
      <c r="C16" s="832" t="s">
        <v>4309</v>
      </c>
      <c r="D16" s="832" t="s">
        <v>5319</v>
      </c>
      <c r="E16" s="832" t="s">
        <v>5320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1610</v>
      </c>
      <c r="P16" s="837"/>
      <c r="Q16" s="850">
        <v>1610</v>
      </c>
    </row>
    <row r="17" spans="1:17" ht="14.4" customHeight="1" x14ac:dyDescent="0.3">
      <c r="A17" s="831" t="s">
        <v>4456</v>
      </c>
      <c r="B17" s="832" t="s">
        <v>5308</v>
      </c>
      <c r="C17" s="832" t="s">
        <v>4309</v>
      </c>
      <c r="D17" s="832" t="s">
        <v>5321</v>
      </c>
      <c r="E17" s="832" t="s">
        <v>5322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1084.44</v>
      </c>
      <c r="P17" s="837"/>
      <c r="Q17" s="850">
        <v>1084.44</v>
      </c>
    </row>
    <row r="18" spans="1:17" ht="14.4" customHeight="1" x14ac:dyDescent="0.3">
      <c r="A18" s="831" t="s">
        <v>4456</v>
      </c>
      <c r="B18" s="832" t="s">
        <v>5323</v>
      </c>
      <c r="C18" s="832" t="s">
        <v>4309</v>
      </c>
      <c r="D18" s="832" t="s">
        <v>5324</v>
      </c>
      <c r="E18" s="832" t="s">
        <v>5325</v>
      </c>
      <c r="F18" s="849">
        <v>3</v>
      </c>
      <c r="G18" s="849">
        <v>1062</v>
      </c>
      <c r="H18" s="849">
        <v>0.23076923076923078</v>
      </c>
      <c r="I18" s="849">
        <v>354</v>
      </c>
      <c r="J18" s="849">
        <v>13</v>
      </c>
      <c r="K18" s="849">
        <v>4602</v>
      </c>
      <c r="L18" s="849">
        <v>1</v>
      </c>
      <c r="M18" s="849">
        <v>354</v>
      </c>
      <c r="N18" s="849">
        <v>12</v>
      </c>
      <c r="O18" s="849">
        <v>4248</v>
      </c>
      <c r="P18" s="837">
        <v>0.92307692307692313</v>
      </c>
      <c r="Q18" s="850">
        <v>354</v>
      </c>
    </row>
    <row r="19" spans="1:17" ht="14.4" customHeight="1" x14ac:dyDescent="0.3">
      <c r="A19" s="831" t="s">
        <v>4456</v>
      </c>
      <c r="B19" s="832" t="s">
        <v>5323</v>
      </c>
      <c r="C19" s="832" t="s">
        <v>4309</v>
      </c>
      <c r="D19" s="832" t="s">
        <v>5324</v>
      </c>
      <c r="E19" s="832" t="s">
        <v>5326</v>
      </c>
      <c r="F19" s="849">
        <v>4</v>
      </c>
      <c r="G19" s="849">
        <v>1416</v>
      </c>
      <c r="H19" s="849"/>
      <c r="I19" s="849">
        <v>354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4456</v>
      </c>
      <c r="B20" s="832" t="s">
        <v>5323</v>
      </c>
      <c r="C20" s="832" t="s">
        <v>4309</v>
      </c>
      <c r="D20" s="832" t="s">
        <v>5327</v>
      </c>
      <c r="E20" s="832" t="s">
        <v>5328</v>
      </c>
      <c r="F20" s="849">
        <v>12</v>
      </c>
      <c r="G20" s="849">
        <v>780</v>
      </c>
      <c r="H20" s="849">
        <v>0.46153846153846156</v>
      </c>
      <c r="I20" s="849">
        <v>65</v>
      </c>
      <c r="J20" s="849">
        <v>26</v>
      </c>
      <c r="K20" s="849">
        <v>1690</v>
      </c>
      <c r="L20" s="849">
        <v>1</v>
      </c>
      <c r="M20" s="849">
        <v>65</v>
      </c>
      <c r="N20" s="849">
        <v>32</v>
      </c>
      <c r="O20" s="849">
        <v>2080</v>
      </c>
      <c r="P20" s="837">
        <v>1.2307692307692308</v>
      </c>
      <c r="Q20" s="850">
        <v>65</v>
      </c>
    </row>
    <row r="21" spans="1:17" ht="14.4" customHeight="1" x14ac:dyDescent="0.3">
      <c r="A21" s="831" t="s">
        <v>4456</v>
      </c>
      <c r="B21" s="832" t="s">
        <v>5323</v>
      </c>
      <c r="C21" s="832" t="s">
        <v>4309</v>
      </c>
      <c r="D21" s="832" t="s">
        <v>5329</v>
      </c>
      <c r="E21" s="832" t="s">
        <v>5330</v>
      </c>
      <c r="F21" s="849">
        <v>1</v>
      </c>
      <c r="G21" s="849">
        <v>592</v>
      </c>
      <c r="H21" s="849">
        <v>1</v>
      </c>
      <c r="I21" s="849">
        <v>592</v>
      </c>
      <c r="J21" s="849">
        <v>1</v>
      </c>
      <c r="K21" s="849">
        <v>592</v>
      </c>
      <c r="L21" s="849">
        <v>1</v>
      </c>
      <c r="M21" s="849">
        <v>592</v>
      </c>
      <c r="N21" s="849">
        <v>1</v>
      </c>
      <c r="O21" s="849">
        <v>592</v>
      </c>
      <c r="P21" s="837">
        <v>1</v>
      </c>
      <c r="Q21" s="850">
        <v>592</v>
      </c>
    </row>
    <row r="22" spans="1:17" ht="14.4" customHeight="1" x14ac:dyDescent="0.3">
      <c r="A22" s="831" t="s">
        <v>4456</v>
      </c>
      <c r="B22" s="832" t="s">
        <v>5323</v>
      </c>
      <c r="C22" s="832" t="s">
        <v>4309</v>
      </c>
      <c r="D22" s="832" t="s">
        <v>5331</v>
      </c>
      <c r="E22" s="832" t="s">
        <v>5332</v>
      </c>
      <c r="F22" s="849">
        <v>1</v>
      </c>
      <c r="G22" s="849">
        <v>617</v>
      </c>
      <c r="H22" s="849">
        <v>1</v>
      </c>
      <c r="I22" s="849">
        <v>617</v>
      </c>
      <c r="J22" s="849">
        <v>1</v>
      </c>
      <c r="K22" s="849">
        <v>617</v>
      </c>
      <c r="L22" s="849">
        <v>1</v>
      </c>
      <c r="M22" s="849">
        <v>617</v>
      </c>
      <c r="N22" s="849">
        <v>1</v>
      </c>
      <c r="O22" s="849">
        <v>617</v>
      </c>
      <c r="P22" s="837">
        <v>1</v>
      </c>
      <c r="Q22" s="850">
        <v>617</v>
      </c>
    </row>
    <row r="23" spans="1:17" ht="14.4" customHeight="1" x14ac:dyDescent="0.3">
      <c r="A23" s="831" t="s">
        <v>4456</v>
      </c>
      <c r="B23" s="832" t="s">
        <v>5323</v>
      </c>
      <c r="C23" s="832" t="s">
        <v>4309</v>
      </c>
      <c r="D23" s="832" t="s">
        <v>5333</v>
      </c>
      <c r="E23" s="832" t="s">
        <v>5334</v>
      </c>
      <c r="F23" s="849">
        <v>8</v>
      </c>
      <c r="G23" s="849">
        <v>1224</v>
      </c>
      <c r="H23" s="849">
        <v>0.13333333333333333</v>
      </c>
      <c r="I23" s="849">
        <v>153</v>
      </c>
      <c r="J23" s="849">
        <v>60</v>
      </c>
      <c r="K23" s="849">
        <v>9180</v>
      </c>
      <c r="L23" s="849">
        <v>1</v>
      </c>
      <c r="M23" s="849">
        <v>153</v>
      </c>
      <c r="N23" s="849">
        <v>44</v>
      </c>
      <c r="O23" s="849">
        <v>6732</v>
      </c>
      <c r="P23" s="837">
        <v>0.73333333333333328</v>
      </c>
      <c r="Q23" s="850">
        <v>153</v>
      </c>
    </row>
    <row r="24" spans="1:17" ht="14.4" customHeight="1" x14ac:dyDescent="0.3">
      <c r="A24" s="831" t="s">
        <v>4456</v>
      </c>
      <c r="B24" s="832" t="s">
        <v>5323</v>
      </c>
      <c r="C24" s="832" t="s">
        <v>4309</v>
      </c>
      <c r="D24" s="832" t="s">
        <v>5335</v>
      </c>
      <c r="E24" s="832" t="s">
        <v>5336</v>
      </c>
      <c r="F24" s="849">
        <v>16</v>
      </c>
      <c r="G24" s="849">
        <v>384</v>
      </c>
      <c r="H24" s="849">
        <v>1</v>
      </c>
      <c r="I24" s="849">
        <v>24</v>
      </c>
      <c r="J24" s="849">
        <v>16</v>
      </c>
      <c r="K24" s="849">
        <v>384</v>
      </c>
      <c r="L24" s="849">
        <v>1</v>
      </c>
      <c r="M24" s="849">
        <v>24</v>
      </c>
      <c r="N24" s="849">
        <v>10</v>
      </c>
      <c r="O24" s="849">
        <v>240</v>
      </c>
      <c r="P24" s="837">
        <v>0.625</v>
      </c>
      <c r="Q24" s="850">
        <v>24</v>
      </c>
    </row>
    <row r="25" spans="1:17" ht="14.4" customHeight="1" x14ac:dyDescent="0.3">
      <c r="A25" s="831" t="s">
        <v>4456</v>
      </c>
      <c r="B25" s="832" t="s">
        <v>5323</v>
      </c>
      <c r="C25" s="832" t="s">
        <v>4309</v>
      </c>
      <c r="D25" s="832" t="s">
        <v>5335</v>
      </c>
      <c r="E25" s="832" t="s">
        <v>5337</v>
      </c>
      <c r="F25" s="849"/>
      <c r="G25" s="849"/>
      <c r="H25" s="849"/>
      <c r="I25" s="849"/>
      <c r="J25" s="849">
        <v>1</v>
      </c>
      <c r="K25" s="849">
        <v>24</v>
      </c>
      <c r="L25" s="849">
        <v>1</v>
      </c>
      <c r="M25" s="849">
        <v>24</v>
      </c>
      <c r="N25" s="849"/>
      <c r="O25" s="849"/>
      <c r="P25" s="837"/>
      <c r="Q25" s="850"/>
    </row>
    <row r="26" spans="1:17" ht="14.4" customHeight="1" x14ac:dyDescent="0.3">
      <c r="A26" s="831" t="s">
        <v>4456</v>
      </c>
      <c r="B26" s="832" t="s">
        <v>5323</v>
      </c>
      <c r="C26" s="832" t="s">
        <v>4309</v>
      </c>
      <c r="D26" s="832" t="s">
        <v>5338</v>
      </c>
      <c r="E26" s="832" t="s">
        <v>5339</v>
      </c>
      <c r="F26" s="849">
        <v>3</v>
      </c>
      <c r="G26" s="849">
        <v>165</v>
      </c>
      <c r="H26" s="849"/>
      <c r="I26" s="849">
        <v>55</v>
      </c>
      <c r="J26" s="849"/>
      <c r="K26" s="849"/>
      <c r="L26" s="849"/>
      <c r="M26" s="849"/>
      <c r="N26" s="849">
        <v>1</v>
      </c>
      <c r="O26" s="849">
        <v>55</v>
      </c>
      <c r="P26" s="837"/>
      <c r="Q26" s="850">
        <v>55</v>
      </c>
    </row>
    <row r="27" spans="1:17" ht="14.4" customHeight="1" x14ac:dyDescent="0.3">
      <c r="A27" s="831" t="s">
        <v>4456</v>
      </c>
      <c r="B27" s="832" t="s">
        <v>5323</v>
      </c>
      <c r="C27" s="832" t="s">
        <v>4309</v>
      </c>
      <c r="D27" s="832" t="s">
        <v>5338</v>
      </c>
      <c r="E27" s="832" t="s">
        <v>5340</v>
      </c>
      <c r="F27" s="849">
        <v>23</v>
      </c>
      <c r="G27" s="849">
        <v>1265</v>
      </c>
      <c r="H27" s="849">
        <v>0.6216216216216216</v>
      </c>
      <c r="I27" s="849">
        <v>55</v>
      </c>
      <c r="J27" s="849">
        <v>37</v>
      </c>
      <c r="K27" s="849">
        <v>2035</v>
      </c>
      <c r="L27" s="849">
        <v>1</v>
      </c>
      <c r="M27" s="849">
        <v>55</v>
      </c>
      <c r="N27" s="849">
        <v>45</v>
      </c>
      <c r="O27" s="849">
        <v>2475</v>
      </c>
      <c r="P27" s="837">
        <v>1.2162162162162162</v>
      </c>
      <c r="Q27" s="850">
        <v>55</v>
      </c>
    </row>
    <row r="28" spans="1:17" ht="14.4" customHeight="1" x14ac:dyDescent="0.3">
      <c r="A28" s="831" t="s">
        <v>4456</v>
      </c>
      <c r="B28" s="832" t="s">
        <v>5323</v>
      </c>
      <c r="C28" s="832" t="s">
        <v>4309</v>
      </c>
      <c r="D28" s="832" t="s">
        <v>5341</v>
      </c>
      <c r="E28" s="832" t="s">
        <v>5342</v>
      </c>
      <c r="F28" s="849">
        <v>890</v>
      </c>
      <c r="G28" s="849">
        <v>68530</v>
      </c>
      <c r="H28" s="849">
        <v>0.82867783985102417</v>
      </c>
      <c r="I28" s="849">
        <v>77</v>
      </c>
      <c r="J28" s="849">
        <v>1074</v>
      </c>
      <c r="K28" s="849">
        <v>82698</v>
      </c>
      <c r="L28" s="849">
        <v>1</v>
      </c>
      <c r="M28" s="849">
        <v>77</v>
      </c>
      <c r="N28" s="849">
        <v>1012</v>
      </c>
      <c r="O28" s="849">
        <v>77924</v>
      </c>
      <c r="P28" s="837">
        <v>0.94227188081936686</v>
      </c>
      <c r="Q28" s="850">
        <v>77</v>
      </c>
    </row>
    <row r="29" spans="1:17" ht="14.4" customHeight="1" x14ac:dyDescent="0.3">
      <c r="A29" s="831" t="s">
        <v>4456</v>
      </c>
      <c r="B29" s="832" t="s">
        <v>5323</v>
      </c>
      <c r="C29" s="832" t="s">
        <v>4309</v>
      </c>
      <c r="D29" s="832" t="s">
        <v>5343</v>
      </c>
      <c r="E29" s="832" t="s">
        <v>5344</v>
      </c>
      <c r="F29" s="849">
        <v>25</v>
      </c>
      <c r="G29" s="849">
        <v>600</v>
      </c>
      <c r="H29" s="849">
        <v>1.0869565217391304</v>
      </c>
      <c r="I29" s="849">
        <v>24</v>
      </c>
      <c r="J29" s="849">
        <v>23</v>
      </c>
      <c r="K29" s="849">
        <v>552</v>
      </c>
      <c r="L29" s="849">
        <v>1</v>
      </c>
      <c r="M29" s="849">
        <v>24</v>
      </c>
      <c r="N29" s="849">
        <v>12</v>
      </c>
      <c r="O29" s="849">
        <v>288</v>
      </c>
      <c r="P29" s="837">
        <v>0.52173913043478259</v>
      </c>
      <c r="Q29" s="850">
        <v>24</v>
      </c>
    </row>
    <row r="30" spans="1:17" ht="14.4" customHeight="1" x14ac:dyDescent="0.3">
      <c r="A30" s="831" t="s">
        <v>4456</v>
      </c>
      <c r="B30" s="832" t="s">
        <v>5323</v>
      </c>
      <c r="C30" s="832" t="s">
        <v>4309</v>
      </c>
      <c r="D30" s="832" t="s">
        <v>5345</v>
      </c>
      <c r="E30" s="832" t="s">
        <v>5346</v>
      </c>
      <c r="F30" s="849">
        <v>11</v>
      </c>
      <c r="G30" s="849">
        <v>726</v>
      </c>
      <c r="H30" s="849">
        <v>2.2000000000000002</v>
      </c>
      <c r="I30" s="849">
        <v>66</v>
      </c>
      <c r="J30" s="849">
        <v>5</v>
      </c>
      <c r="K30" s="849">
        <v>330</v>
      </c>
      <c r="L30" s="849">
        <v>1</v>
      </c>
      <c r="M30" s="849">
        <v>66</v>
      </c>
      <c r="N30" s="849">
        <v>3</v>
      </c>
      <c r="O30" s="849">
        <v>198</v>
      </c>
      <c r="P30" s="837">
        <v>0.6</v>
      </c>
      <c r="Q30" s="850">
        <v>66</v>
      </c>
    </row>
    <row r="31" spans="1:17" ht="14.4" customHeight="1" x14ac:dyDescent="0.3">
      <c r="A31" s="831" t="s">
        <v>4456</v>
      </c>
      <c r="B31" s="832" t="s">
        <v>5323</v>
      </c>
      <c r="C31" s="832" t="s">
        <v>4309</v>
      </c>
      <c r="D31" s="832" t="s">
        <v>5347</v>
      </c>
      <c r="E31" s="832" t="s">
        <v>5348</v>
      </c>
      <c r="F31" s="849"/>
      <c r="G31" s="849"/>
      <c r="H31" s="849"/>
      <c r="I31" s="849"/>
      <c r="J31" s="849"/>
      <c r="K31" s="849"/>
      <c r="L31" s="849"/>
      <c r="M31" s="849"/>
      <c r="N31" s="849">
        <v>16</v>
      </c>
      <c r="O31" s="849">
        <v>5600</v>
      </c>
      <c r="P31" s="837"/>
      <c r="Q31" s="850">
        <v>350</v>
      </c>
    </row>
    <row r="32" spans="1:17" ht="14.4" customHeight="1" x14ac:dyDescent="0.3">
      <c r="A32" s="831" t="s">
        <v>4456</v>
      </c>
      <c r="B32" s="832" t="s">
        <v>5323</v>
      </c>
      <c r="C32" s="832" t="s">
        <v>4309</v>
      </c>
      <c r="D32" s="832" t="s">
        <v>5349</v>
      </c>
      <c r="E32" s="832" t="s">
        <v>5350</v>
      </c>
      <c r="F32" s="849">
        <v>2</v>
      </c>
      <c r="G32" s="849">
        <v>50</v>
      </c>
      <c r="H32" s="849">
        <v>0.5</v>
      </c>
      <c r="I32" s="849">
        <v>25</v>
      </c>
      <c r="J32" s="849">
        <v>4</v>
      </c>
      <c r="K32" s="849">
        <v>100</v>
      </c>
      <c r="L32" s="849">
        <v>1</v>
      </c>
      <c r="M32" s="849">
        <v>25</v>
      </c>
      <c r="N32" s="849">
        <v>2</v>
      </c>
      <c r="O32" s="849">
        <v>50</v>
      </c>
      <c r="P32" s="837">
        <v>0.5</v>
      </c>
      <c r="Q32" s="850">
        <v>25</v>
      </c>
    </row>
    <row r="33" spans="1:17" ht="14.4" customHeight="1" x14ac:dyDescent="0.3">
      <c r="A33" s="831" t="s">
        <v>4456</v>
      </c>
      <c r="B33" s="832" t="s">
        <v>5323</v>
      </c>
      <c r="C33" s="832" t="s">
        <v>4309</v>
      </c>
      <c r="D33" s="832" t="s">
        <v>5351</v>
      </c>
      <c r="E33" s="832" t="s">
        <v>5352</v>
      </c>
      <c r="F33" s="849">
        <v>1</v>
      </c>
      <c r="G33" s="849">
        <v>742</v>
      </c>
      <c r="H33" s="849">
        <v>1</v>
      </c>
      <c r="I33" s="849">
        <v>742</v>
      </c>
      <c r="J33" s="849">
        <v>1</v>
      </c>
      <c r="K33" s="849">
        <v>742</v>
      </c>
      <c r="L33" s="849">
        <v>1</v>
      </c>
      <c r="M33" s="849">
        <v>742</v>
      </c>
      <c r="N33" s="849">
        <v>1</v>
      </c>
      <c r="O33" s="849">
        <v>742</v>
      </c>
      <c r="P33" s="837">
        <v>1</v>
      </c>
      <c r="Q33" s="850">
        <v>742</v>
      </c>
    </row>
    <row r="34" spans="1:17" ht="14.4" customHeight="1" x14ac:dyDescent="0.3">
      <c r="A34" s="831" t="s">
        <v>4456</v>
      </c>
      <c r="B34" s="832" t="s">
        <v>5323</v>
      </c>
      <c r="C34" s="832" t="s">
        <v>4309</v>
      </c>
      <c r="D34" s="832" t="s">
        <v>5353</v>
      </c>
      <c r="E34" s="832" t="s">
        <v>5354</v>
      </c>
      <c r="F34" s="849">
        <v>43</v>
      </c>
      <c r="G34" s="849">
        <v>7783</v>
      </c>
      <c r="H34" s="849">
        <v>0.97727272727272729</v>
      </c>
      <c r="I34" s="849">
        <v>181</v>
      </c>
      <c r="J34" s="849">
        <v>44</v>
      </c>
      <c r="K34" s="849">
        <v>7964</v>
      </c>
      <c r="L34" s="849">
        <v>1</v>
      </c>
      <c r="M34" s="849">
        <v>181</v>
      </c>
      <c r="N34" s="849">
        <v>54</v>
      </c>
      <c r="O34" s="849">
        <v>9774</v>
      </c>
      <c r="P34" s="837">
        <v>1.2272727272727273</v>
      </c>
      <c r="Q34" s="850">
        <v>181</v>
      </c>
    </row>
    <row r="35" spans="1:17" ht="14.4" customHeight="1" x14ac:dyDescent="0.3">
      <c r="A35" s="831" t="s">
        <v>4456</v>
      </c>
      <c r="B35" s="832" t="s">
        <v>5323</v>
      </c>
      <c r="C35" s="832" t="s">
        <v>4309</v>
      </c>
      <c r="D35" s="832" t="s">
        <v>5353</v>
      </c>
      <c r="E35" s="832" t="s">
        <v>5355</v>
      </c>
      <c r="F35" s="849">
        <v>3</v>
      </c>
      <c r="G35" s="849">
        <v>543</v>
      </c>
      <c r="H35" s="849">
        <v>3</v>
      </c>
      <c r="I35" s="849">
        <v>181</v>
      </c>
      <c r="J35" s="849">
        <v>1</v>
      </c>
      <c r="K35" s="849">
        <v>181</v>
      </c>
      <c r="L35" s="849">
        <v>1</v>
      </c>
      <c r="M35" s="849">
        <v>181</v>
      </c>
      <c r="N35" s="849"/>
      <c r="O35" s="849"/>
      <c r="P35" s="837"/>
      <c r="Q35" s="850"/>
    </row>
    <row r="36" spans="1:17" ht="14.4" customHeight="1" x14ac:dyDescent="0.3">
      <c r="A36" s="831" t="s">
        <v>4456</v>
      </c>
      <c r="B36" s="832" t="s">
        <v>5323</v>
      </c>
      <c r="C36" s="832" t="s">
        <v>4309</v>
      </c>
      <c r="D36" s="832" t="s">
        <v>5356</v>
      </c>
      <c r="E36" s="832" t="s">
        <v>5357</v>
      </c>
      <c r="F36" s="849">
        <v>22</v>
      </c>
      <c r="G36" s="849">
        <v>5588</v>
      </c>
      <c r="H36" s="849">
        <v>0.70967741935483875</v>
      </c>
      <c r="I36" s="849">
        <v>254</v>
      </c>
      <c r="J36" s="849">
        <v>31</v>
      </c>
      <c r="K36" s="849">
        <v>7874</v>
      </c>
      <c r="L36" s="849">
        <v>1</v>
      </c>
      <c r="M36" s="849">
        <v>254</v>
      </c>
      <c r="N36" s="849">
        <v>42</v>
      </c>
      <c r="O36" s="849">
        <v>10668</v>
      </c>
      <c r="P36" s="837">
        <v>1.3548387096774193</v>
      </c>
      <c r="Q36" s="850">
        <v>254</v>
      </c>
    </row>
    <row r="37" spans="1:17" ht="14.4" customHeight="1" x14ac:dyDescent="0.3">
      <c r="A37" s="831" t="s">
        <v>4456</v>
      </c>
      <c r="B37" s="832" t="s">
        <v>5323</v>
      </c>
      <c r="C37" s="832" t="s">
        <v>4309</v>
      </c>
      <c r="D37" s="832" t="s">
        <v>5356</v>
      </c>
      <c r="E37" s="832" t="s">
        <v>5358</v>
      </c>
      <c r="F37" s="849">
        <v>1</v>
      </c>
      <c r="G37" s="849">
        <v>254</v>
      </c>
      <c r="H37" s="849">
        <v>1</v>
      </c>
      <c r="I37" s="849">
        <v>254</v>
      </c>
      <c r="J37" s="849">
        <v>1</v>
      </c>
      <c r="K37" s="849">
        <v>254</v>
      </c>
      <c r="L37" s="849">
        <v>1</v>
      </c>
      <c r="M37" s="849">
        <v>254</v>
      </c>
      <c r="N37" s="849">
        <v>1</v>
      </c>
      <c r="O37" s="849">
        <v>254</v>
      </c>
      <c r="P37" s="837">
        <v>1</v>
      </c>
      <c r="Q37" s="850">
        <v>254</v>
      </c>
    </row>
    <row r="38" spans="1:17" ht="14.4" customHeight="1" x14ac:dyDescent="0.3">
      <c r="A38" s="831" t="s">
        <v>4456</v>
      </c>
      <c r="B38" s="832" t="s">
        <v>5323</v>
      </c>
      <c r="C38" s="832" t="s">
        <v>4309</v>
      </c>
      <c r="D38" s="832" t="s">
        <v>5359</v>
      </c>
      <c r="E38" s="832" t="s">
        <v>5360</v>
      </c>
      <c r="F38" s="849">
        <v>1</v>
      </c>
      <c r="G38" s="849">
        <v>268</v>
      </c>
      <c r="H38" s="849">
        <v>1</v>
      </c>
      <c r="I38" s="849">
        <v>268</v>
      </c>
      <c r="J38" s="849">
        <v>1</v>
      </c>
      <c r="K38" s="849">
        <v>268</v>
      </c>
      <c r="L38" s="849">
        <v>1</v>
      </c>
      <c r="M38" s="849">
        <v>268</v>
      </c>
      <c r="N38" s="849">
        <v>1</v>
      </c>
      <c r="O38" s="849">
        <v>268</v>
      </c>
      <c r="P38" s="837">
        <v>1</v>
      </c>
      <c r="Q38" s="850">
        <v>268</v>
      </c>
    </row>
    <row r="39" spans="1:17" ht="14.4" customHeight="1" x14ac:dyDescent="0.3">
      <c r="A39" s="831" t="s">
        <v>4456</v>
      </c>
      <c r="B39" s="832" t="s">
        <v>5323</v>
      </c>
      <c r="C39" s="832" t="s">
        <v>4309</v>
      </c>
      <c r="D39" s="832" t="s">
        <v>5361</v>
      </c>
      <c r="E39" s="832" t="s">
        <v>5362</v>
      </c>
      <c r="F39" s="849">
        <v>222</v>
      </c>
      <c r="G39" s="849">
        <v>48174</v>
      </c>
      <c r="H39" s="849">
        <v>0.63610315186246413</v>
      </c>
      <c r="I39" s="849">
        <v>217</v>
      </c>
      <c r="J39" s="849">
        <v>349</v>
      </c>
      <c r="K39" s="849">
        <v>75733</v>
      </c>
      <c r="L39" s="849">
        <v>1</v>
      </c>
      <c r="M39" s="849">
        <v>217</v>
      </c>
      <c r="N39" s="849">
        <v>343</v>
      </c>
      <c r="O39" s="849">
        <v>74431</v>
      </c>
      <c r="P39" s="837">
        <v>0.98280802292263614</v>
      </c>
      <c r="Q39" s="850">
        <v>217</v>
      </c>
    </row>
    <row r="40" spans="1:17" ht="14.4" customHeight="1" x14ac:dyDescent="0.3">
      <c r="A40" s="831" t="s">
        <v>4456</v>
      </c>
      <c r="B40" s="832" t="s">
        <v>5323</v>
      </c>
      <c r="C40" s="832" t="s">
        <v>4309</v>
      </c>
      <c r="D40" s="832" t="s">
        <v>5361</v>
      </c>
      <c r="E40" s="832" t="s">
        <v>5363</v>
      </c>
      <c r="F40" s="849"/>
      <c r="G40" s="849"/>
      <c r="H40" s="849"/>
      <c r="I40" s="849"/>
      <c r="J40" s="849">
        <v>1</v>
      </c>
      <c r="K40" s="849">
        <v>217</v>
      </c>
      <c r="L40" s="849">
        <v>1</v>
      </c>
      <c r="M40" s="849">
        <v>217</v>
      </c>
      <c r="N40" s="849"/>
      <c r="O40" s="849"/>
      <c r="P40" s="837"/>
      <c r="Q40" s="850"/>
    </row>
    <row r="41" spans="1:17" ht="14.4" customHeight="1" x14ac:dyDescent="0.3">
      <c r="A41" s="831" t="s">
        <v>4456</v>
      </c>
      <c r="B41" s="832" t="s">
        <v>5323</v>
      </c>
      <c r="C41" s="832" t="s">
        <v>4309</v>
      </c>
      <c r="D41" s="832" t="s">
        <v>5364</v>
      </c>
      <c r="E41" s="832" t="s">
        <v>5365</v>
      </c>
      <c r="F41" s="849"/>
      <c r="G41" s="849"/>
      <c r="H41" s="849"/>
      <c r="I41" s="849"/>
      <c r="J41" s="849">
        <v>2</v>
      </c>
      <c r="K41" s="849">
        <v>74</v>
      </c>
      <c r="L41" s="849">
        <v>1</v>
      </c>
      <c r="M41" s="849">
        <v>37</v>
      </c>
      <c r="N41" s="849"/>
      <c r="O41" s="849"/>
      <c r="P41" s="837"/>
      <c r="Q41" s="850"/>
    </row>
    <row r="42" spans="1:17" ht="14.4" customHeight="1" x14ac:dyDescent="0.3">
      <c r="A42" s="831" t="s">
        <v>4456</v>
      </c>
      <c r="B42" s="832" t="s">
        <v>5323</v>
      </c>
      <c r="C42" s="832" t="s">
        <v>4309</v>
      </c>
      <c r="D42" s="832" t="s">
        <v>5366</v>
      </c>
      <c r="E42" s="832" t="s">
        <v>5367</v>
      </c>
      <c r="F42" s="849">
        <v>1</v>
      </c>
      <c r="G42" s="849">
        <v>592</v>
      </c>
      <c r="H42" s="849">
        <v>1</v>
      </c>
      <c r="I42" s="849">
        <v>592</v>
      </c>
      <c r="J42" s="849">
        <v>1</v>
      </c>
      <c r="K42" s="849">
        <v>592</v>
      </c>
      <c r="L42" s="849">
        <v>1</v>
      </c>
      <c r="M42" s="849">
        <v>592</v>
      </c>
      <c r="N42" s="849">
        <v>1</v>
      </c>
      <c r="O42" s="849">
        <v>592</v>
      </c>
      <c r="P42" s="837">
        <v>1</v>
      </c>
      <c r="Q42" s="850">
        <v>592</v>
      </c>
    </row>
    <row r="43" spans="1:17" ht="14.4" customHeight="1" x14ac:dyDescent="0.3">
      <c r="A43" s="831" t="s">
        <v>4456</v>
      </c>
      <c r="B43" s="832" t="s">
        <v>5323</v>
      </c>
      <c r="C43" s="832" t="s">
        <v>4309</v>
      </c>
      <c r="D43" s="832" t="s">
        <v>5368</v>
      </c>
      <c r="E43" s="832" t="s">
        <v>5369</v>
      </c>
      <c r="F43" s="849">
        <v>1</v>
      </c>
      <c r="G43" s="849">
        <v>50</v>
      </c>
      <c r="H43" s="849">
        <v>1</v>
      </c>
      <c r="I43" s="849">
        <v>50</v>
      </c>
      <c r="J43" s="849">
        <v>1</v>
      </c>
      <c r="K43" s="849">
        <v>50</v>
      </c>
      <c r="L43" s="849">
        <v>1</v>
      </c>
      <c r="M43" s="849">
        <v>50</v>
      </c>
      <c r="N43" s="849">
        <v>6</v>
      </c>
      <c r="O43" s="849">
        <v>300</v>
      </c>
      <c r="P43" s="837">
        <v>6</v>
      </c>
      <c r="Q43" s="850">
        <v>50</v>
      </c>
    </row>
    <row r="44" spans="1:17" ht="14.4" customHeight="1" x14ac:dyDescent="0.3">
      <c r="A44" s="831" t="s">
        <v>4456</v>
      </c>
      <c r="B44" s="832" t="s">
        <v>5323</v>
      </c>
      <c r="C44" s="832" t="s">
        <v>4309</v>
      </c>
      <c r="D44" s="832" t="s">
        <v>5370</v>
      </c>
      <c r="E44" s="832" t="s">
        <v>5371</v>
      </c>
      <c r="F44" s="849">
        <v>1</v>
      </c>
      <c r="G44" s="849">
        <v>547</v>
      </c>
      <c r="H44" s="849">
        <v>1</v>
      </c>
      <c r="I44" s="849">
        <v>547</v>
      </c>
      <c r="J44" s="849">
        <v>1</v>
      </c>
      <c r="K44" s="849">
        <v>547</v>
      </c>
      <c r="L44" s="849">
        <v>1</v>
      </c>
      <c r="M44" s="849">
        <v>547</v>
      </c>
      <c r="N44" s="849">
        <v>1</v>
      </c>
      <c r="O44" s="849">
        <v>547</v>
      </c>
      <c r="P44" s="837">
        <v>1</v>
      </c>
      <c r="Q44" s="850">
        <v>547</v>
      </c>
    </row>
    <row r="45" spans="1:17" ht="14.4" customHeight="1" x14ac:dyDescent="0.3">
      <c r="A45" s="831" t="s">
        <v>4456</v>
      </c>
      <c r="B45" s="832" t="s">
        <v>5323</v>
      </c>
      <c r="C45" s="832" t="s">
        <v>4309</v>
      </c>
      <c r="D45" s="832" t="s">
        <v>5372</v>
      </c>
      <c r="E45" s="832" t="s">
        <v>5373</v>
      </c>
      <c r="F45" s="849">
        <v>1</v>
      </c>
      <c r="G45" s="849">
        <v>736</v>
      </c>
      <c r="H45" s="849">
        <v>1</v>
      </c>
      <c r="I45" s="849">
        <v>736</v>
      </c>
      <c r="J45" s="849">
        <v>1</v>
      </c>
      <c r="K45" s="849">
        <v>736</v>
      </c>
      <c r="L45" s="849">
        <v>1</v>
      </c>
      <c r="M45" s="849">
        <v>736</v>
      </c>
      <c r="N45" s="849">
        <v>1</v>
      </c>
      <c r="O45" s="849">
        <v>736</v>
      </c>
      <c r="P45" s="837">
        <v>1</v>
      </c>
      <c r="Q45" s="850">
        <v>736</v>
      </c>
    </row>
    <row r="46" spans="1:17" ht="14.4" customHeight="1" x14ac:dyDescent="0.3">
      <c r="A46" s="831" t="s">
        <v>4456</v>
      </c>
      <c r="B46" s="832" t="s">
        <v>5323</v>
      </c>
      <c r="C46" s="832" t="s">
        <v>4309</v>
      </c>
      <c r="D46" s="832" t="s">
        <v>5374</v>
      </c>
      <c r="E46" s="832" t="s">
        <v>5375</v>
      </c>
      <c r="F46" s="849">
        <v>1</v>
      </c>
      <c r="G46" s="849">
        <v>346</v>
      </c>
      <c r="H46" s="849">
        <v>1</v>
      </c>
      <c r="I46" s="849">
        <v>346</v>
      </c>
      <c r="J46" s="849">
        <v>1</v>
      </c>
      <c r="K46" s="849">
        <v>346</v>
      </c>
      <c r="L46" s="849">
        <v>1</v>
      </c>
      <c r="M46" s="849">
        <v>346</v>
      </c>
      <c r="N46" s="849">
        <v>1</v>
      </c>
      <c r="O46" s="849">
        <v>346</v>
      </c>
      <c r="P46" s="837">
        <v>1</v>
      </c>
      <c r="Q46" s="850">
        <v>346</v>
      </c>
    </row>
    <row r="47" spans="1:17" ht="14.4" customHeight="1" x14ac:dyDescent="0.3">
      <c r="A47" s="831" t="s">
        <v>4456</v>
      </c>
      <c r="B47" s="832" t="s">
        <v>5323</v>
      </c>
      <c r="C47" s="832" t="s">
        <v>4309</v>
      </c>
      <c r="D47" s="832" t="s">
        <v>5376</v>
      </c>
      <c r="E47" s="832" t="s">
        <v>5377</v>
      </c>
      <c r="F47" s="849">
        <v>1</v>
      </c>
      <c r="G47" s="849">
        <v>232</v>
      </c>
      <c r="H47" s="849">
        <v>1</v>
      </c>
      <c r="I47" s="849">
        <v>232</v>
      </c>
      <c r="J47" s="849">
        <v>1</v>
      </c>
      <c r="K47" s="849">
        <v>232</v>
      </c>
      <c r="L47" s="849">
        <v>1</v>
      </c>
      <c r="M47" s="849">
        <v>232</v>
      </c>
      <c r="N47" s="849">
        <v>1</v>
      </c>
      <c r="O47" s="849">
        <v>232</v>
      </c>
      <c r="P47" s="837">
        <v>1</v>
      </c>
      <c r="Q47" s="850">
        <v>232</v>
      </c>
    </row>
    <row r="48" spans="1:17" ht="14.4" customHeight="1" x14ac:dyDescent="0.3">
      <c r="A48" s="831" t="s">
        <v>4456</v>
      </c>
      <c r="B48" s="832" t="s">
        <v>5323</v>
      </c>
      <c r="C48" s="832" t="s">
        <v>4309</v>
      </c>
      <c r="D48" s="832" t="s">
        <v>5378</v>
      </c>
      <c r="E48" s="832" t="s">
        <v>5379</v>
      </c>
      <c r="F48" s="849">
        <v>8</v>
      </c>
      <c r="G48" s="849">
        <v>1864</v>
      </c>
      <c r="H48" s="849">
        <v>0.22857142857142856</v>
      </c>
      <c r="I48" s="849">
        <v>233</v>
      </c>
      <c r="J48" s="849">
        <v>35</v>
      </c>
      <c r="K48" s="849">
        <v>8155</v>
      </c>
      <c r="L48" s="849">
        <v>1</v>
      </c>
      <c r="M48" s="849">
        <v>233</v>
      </c>
      <c r="N48" s="849">
        <v>22</v>
      </c>
      <c r="O48" s="849">
        <v>5126</v>
      </c>
      <c r="P48" s="837">
        <v>0.62857142857142856</v>
      </c>
      <c r="Q48" s="850">
        <v>233</v>
      </c>
    </row>
    <row r="49" spans="1:17" ht="14.4" customHeight="1" x14ac:dyDescent="0.3">
      <c r="A49" s="831" t="s">
        <v>4456</v>
      </c>
      <c r="B49" s="832" t="s">
        <v>5323</v>
      </c>
      <c r="C49" s="832" t="s">
        <v>4309</v>
      </c>
      <c r="D49" s="832" t="s">
        <v>5380</v>
      </c>
      <c r="E49" s="832" t="s">
        <v>5381</v>
      </c>
      <c r="F49" s="849">
        <v>3</v>
      </c>
      <c r="G49" s="849">
        <v>2367</v>
      </c>
      <c r="H49" s="849"/>
      <c r="I49" s="849">
        <v>789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4456</v>
      </c>
      <c r="B50" s="832" t="s">
        <v>5323</v>
      </c>
      <c r="C50" s="832" t="s">
        <v>4309</v>
      </c>
      <c r="D50" s="832" t="s">
        <v>5382</v>
      </c>
      <c r="E50" s="832" t="s">
        <v>5383</v>
      </c>
      <c r="F50" s="849">
        <v>1</v>
      </c>
      <c r="G50" s="849">
        <v>919</v>
      </c>
      <c r="H50" s="849"/>
      <c r="I50" s="849">
        <v>919</v>
      </c>
      <c r="J50" s="849"/>
      <c r="K50" s="849"/>
      <c r="L50" s="849"/>
      <c r="M50" s="849"/>
      <c r="N50" s="849">
        <v>1</v>
      </c>
      <c r="O50" s="849">
        <v>919</v>
      </c>
      <c r="P50" s="837"/>
      <c r="Q50" s="850">
        <v>919</v>
      </c>
    </row>
    <row r="51" spans="1:17" ht="14.4" customHeight="1" x14ac:dyDescent="0.3">
      <c r="A51" s="831" t="s">
        <v>4456</v>
      </c>
      <c r="B51" s="832" t="s">
        <v>5323</v>
      </c>
      <c r="C51" s="832" t="s">
        <v>4309</v>
      </c>
      <c r="D51" s="832" t="s">
        <v>5384</v>
      </c>
      <c r="E51" s="832" t="s">
        <v>5385</v>
      </c>
      <c r="F51" s="849">
        <v>1</v>
      </c>
      <c r="G51" s="849">
        <v>896</v>
      </c>
      <c r="H51" s="849"/>
      <c r="I51" s="849">
        <v>896</v>
      </c>
      <c r="J51" s="849"/>
      <c r="K51" s="849"/>
      <c r="L51" s="849"/>
      <c r="M51" s="849"/>
      <c r="N51" s="849">
        <v>1</v>
      </c>
      <c r="O51" s="849">
        <v>896</v>
      </c>
      <c r="P51" s="837"/>
      <c r="Q51" s="850">
        <v>896</v>
      </c>
    </row>
    <row r="52" spans="1:17" ht="14.4" customHeight="1" x14ac:dyDescent="0.3">
      <c r="A52" s="831" t="s">
        <v>5386</v>
      </c>
      <c r="B52" s="832" t="s">
        <v>5387</v>
      </c>
      <c r="C52" s="832" t="s">
        <v>4309</v>
      </c>
      <c r="D52" s="832" t="s">
        <v>5388</v>
      </c>
      <c r="E52" s="832" t="s">
        <v>5389</v>
      </c>
      <c r="F52" s="849">
        <v>641</v>
      </c>
      <c r="G52" s="849">
        <v>17307</v>
      </c>
      <c r="H52" s="849">
        <v>0.92898550724637685</v>
      </c>
      <c r="I52" s="849">
        <v>27</v>
      </c>
      <c r="J52" s="849">
        <v>690</v>
      </c>
      <c r="K52" s="849">
        <v>18630</v>
      </c>
      <c r="L52" s="849">
        <v>1</v>
      </c>
      <c r="M52" s="849">
        <v>27</v>
      </c>
      <c r="N52" s="849">
        <v>724</v>
      </c>
      <c r="O52" s="849">
        <v>19548</v>
      </c>
      <c r="P52" s="837">
        <v>1.0492753623188407</v>
      </c>
      <c r="Q52" s="850">
        <v>27</v>
      </c>
    </row>
    <row r="53" spans="1:17" ht="14.4" customHeight="1" x14ac:dyDescent="0.3">
      <c r="A53" s="831" t="s">
        <v>5386</v>
      </c>
      <c r="B53" s="832" t="s">
        <v>5387</v>
      </c>
      <c r="C53" s="832" t="s">
        <v>4309</v>
      </c>
      <c r="D53" s="832" t="s">
        <v>5390</v>
      </c>
      <c r="E53" s="832" t="s">
        <v>5391</v>
      </c>
      <c r="F53" s="849"/>
      <c r="G53" s="849"/>
      <c r="H53" s="849"/>
      <c r="I53" s="849"/>
      <c r="J53" s="849">
        <v>2</v>
      </c>
      <c r="K53" s="849">
        <v>108</v>
      </c>
      <c r="L53" s="849">
        <v>1</v>
      </c>
      <c r="M53" s="849">
        <v>54</v>
      </c>
      <c r="N53" s="849"/>
      <c r="O53" s="849"/>
      <c r="P53" s="837"/>
      <c r="Q53" s="850"/>
    </row>
    <row r="54" spans="1:17" ht="14.4" customHeight="1" x14ac:dyDescent="0.3">
      <c r="A54" s="831" t="s">
        <v>5386</v>
      </c>
      <c r="B54" s="832" t="s">
        <v>5387</v>
      </c>
      <c r="C54" s="832" t="s">
        <v>4309</v>
      </c>
      <c r="D54" s="832" t="s">
        <v>5390</v>
      </c>
      <c r="E54" s="832" t="s">
        <v>5392</v>
      </c>
      <c r="F54" s="849">
        <v>14</v>
      </c>
      <c r="G54" s="849">
        <v>756</v>
      </c>
      <c r="H54" s="849">
        <v>0.875</v>
      </c>
      <c r="I54" s="849">
        <v>54</v>
      </c>
      <c r="J54" s="849">
        <v>16</v>
      </c>
      <c r="K54" s="849">
        <v>864</v>
      </c>
      <c r="L54" s="849">
        <v>1</v>
      </c>
      <c r="M54" s="849">
        <v>54</v>
      </c>
      <c r="N54" s="849">
        <v>9</v>
      </c>
      <c r="O54" s="849">
        <v>486</v>
      </c>
      <c r="P54" s="837">
        <v>0.5625</v>
      </c>
      <c r="Q54" s="850">
        <v>54</v>
      </c>
    </row>
    <row r="55" spans="1:17" ht="14.4" customHeight="1" x14ac:dyDescent="0.3">
      <c r="A55" s="831" t="s">
        <v>5386</v>
      </c>
      <c r="B55" s="832" t="s">
        <v>5387</v>
      </c>
      <c r="C55" s="832" t="s">
        <v>4309</v>
      </c>
      <c r="D55" s="832" t="s">
        <v>5393</v>
      </c>
      <c r="E55" s="832" t="s">
        <v>5394</v>
      </c>
      <c r="F55" s="849">
        <v>625</v>
      </c>
      <c r="G55" s="849">
        <v>15000</v>
      </c>
      <c r="H55" s="849">
        <v>0.93843843843843844</v>
      </c>
      <c r="I55" s="849">
        <v>24</v>
      </c>
      <c r="J55" s="849">
        <v>666</v>
      </c>
      <c r="K55" s="849">
        <v>15984</v>
      </c>
      <c r="L55" s="849">
        <v>1</v>
      </c>
      <c r="M55" s="849">
        <v>24</v>
      </c>
      <c r="N55" s="849">
        <v>711</v>
      </c>
      <c r="O55" s="849">
        <v>17064</v>
      </c>
      <c r="P55" s="837">
        <v>1.0675675675675675</v>
      </c>
      <c r="Q55" s="850">
        <v>24</v>
      </c>
    </row>
    <row r="56" spans="1:17" ht="14.4" customHeight="1" x14ac:dyDescent="0.3">
      <c r="A56" s="831" t="s">
        <v>5386</v>
      </c>
      <c r="B56" s="832" t="s">
        <v>5387</v>
      </c>
      <c r="C56" s="832" t="s">
        <v>4309</v>
      </c>
      <c r="D56" s="832" t="s">
        <v>5395</v>
      </c>
      <c r="E56" s="832" t="s">
        <v>5396</v>
      </c>
      <c r="F56" s="849">
        <v>1349</v>
      </c>
      <c r="G56" s="849">
        <v>36423</v>
      </c>
      <c r="H56" s="849">
        <v>0.92460589444825225</v>
      </c>
      <c r="I56" s="849">
        <v>27</v>
      </c>
      <c r="J56" s="849">
        <v>1459</v>
      </c>
      <c r="K56" s="849">
        <v>39393</v>
      </c>
      <c r="L56" s="849">
        <v>1</v>
      </c>
      <c r="M56" s="849">
        <v>27</v>
      </c>
      <c r="N56" s="849">
        <v>1506</v>
      </c>
      <c r="O56" s="849">
        <v>40662</v>
      </c>
      <c r="P56" s="837">
        <v>1.0322138450993832</v>
      </c>
      <c r="Q56" s="850">
        <v>27</v>
      </c>
    </row>
    <row r="57" spans="1:17" ht="14.4" customHeight="1" x14ac:dyDescent="0.3">
      <c r="A57" s="831" t="s">
        <v>5386</v>
      </c>
      <c r="B57" s="832" t="s">
        <v>5387</v>
      </c>
      <c r="C57" s="832" t="s">
        <v>4309</v>
      </c>
      <c r="D57" s="832" t="s">
        <v>5397</v>
      </c>
      <c r="E57" s="832" t="s">
        <v>5398</v>
      </c>
      <c r="F57" s="849">
        <v>63</v>
      </c>
      <c r="G57" s="849">
        <v>1701</v>
      </c>
      <c r="H57" s="849">
        <v>0.9</v>
      </c>
      <c r="I57" s="849">
        <v>27</v>
      </c>
      <c r="J57" s="849">
        <v>70</v>
      </c>
      <c r="K57" s="849">
        <v>1890</v>
      </c>
      <c r="L57" s="849">
        <v>1</v>
      </c>
      <c r="M57" s="849">
        <v>27</v>
      </c>
      <c r="N57" s="849">
        <v>94</v>
      </c>
      <c r="O57" s="849">
        <v>2538</v>
      </c>
      <c r="P57" s="837">
        <v>1.3428571428571427</v>
      </c>
      <c r="Q57" s="850">
        <v>27</v>
      </c>
    </row>
    <row r="58" spans="1:17" ht="14.4" customHeight="1" x14ac:dyDescent="0.3">
      <c r="A58" s="831" t="s">
        <v>5386</v>
      </c>
      <c r="B58" s="832" t="s">
        <v>5387</v>
      </c>
      <c r="C58" s="832" t="s">
        <v>4309</v>
      </c>
      <c r="D58" s="832" t="s">
        <v>5397</v>
      </c>
      <c r="E58" s="832" t="s">
        <v>5399</v>
      </c>
      <c r="F58" s="849"/>
      <c r="G58" s="849"/>
      <c r="H58" s="849"/>
      <c r="I58" s="849"/>
      <c r="J58" s="849">
        <v>1</v>
      </c>
      <c r="K58" s="849">
        <v>27</v>
      </c>
      <c r="L58" s="849">
        <v>1</v>
      </c>
      <c r="M58" s="849">
        <v>27</v>
      </c>
      <c r="N58" s="849">
        <v>2</v>
      </c>
      <c r="O58" s="849">
        <v>54</v>
      </c>
      <c r="P58" s="837">
        <v>2</v>
      </c>
      <c r="Q58" s="850">
        <v>27</v>
      </c>
    </row>
    <row r="59" spans="1:17" ht="14.4" customHeight="1" x14ac:dyDescent="0.3">
      <c r="A59" s="831" t="s">
        <v>5386</v>
      </c>
      <c r="B59" s="832" t="s">
        <v>5387</v>
      </c>
      <c r="C59" s="832" t="s">
        <v>4309</v>
      </c>
      <c r="D59" s="832" t="s">
        <v>5400</v>
      </c>
      <c r="E59" s="832" t="s">
        <v>5401</v>
      </c>
      <c r="F59" s="849">
        <v>5639</v>
      </c>
      <c r="G59" s="849">
        <v>124058</v>
      </c>
      <c r="H59" s="849">
        <v>1.2927556166895919</v>
      </c>
      <c r="I59" s="849">
        <v>22</v>
      </c>
      <c r="J59" s="849">
        <v>4362</v>
      </c>
      <c r="K59" s="849">
        <v>95964</v>
      </c>
      <c r="L59" s="849">
        <v>1</v>
      </c>
      <c r="M59" s="849">
        <v>22</v>
      </c>
      <c r="N59" s="849">
        <v>4581</v>
      </c>
      <c r="O59" s="849">
        <v>100782</v>
      </c>
      <c r="P59" s="837">
        <v>1.0502063273727649</v>
      </c>
      <c r="Q59" s="850">
        <v>22</v>
      </c>
    </row>
    <row r="60" spans="1:17" ht="14.4" customHeight="1" x14ac:dyDescent="0.3">
      <c r="A60" s="831" t="s">
        <v>5386</v>
      </c>
      <c r="B60" s="832" t="s">
        <v>5387</v>
      </c>
      <c r="C60" s="832" t="s">
        <v>4309</v>
      </c>
      <c r="D60" s="832" t="s">
        <v>5402</v>
      </c>
      <c r="E60" s="832" t="s">
        <v>5403</v>
      </c>
      <c r="F60" s="849">
        <v>1</v>
      </c>
      <c r="G60" s="849">
        <v>68</v>
      </c>
      <c r="H60" s="849">
        <v>1</v>
      </c>
      <c r="I60" s="849">
        <v>68</v>
      </c>
      <c r="J60" s="849">
        <v>1</v>
      </c>
      <c r="K60" s="849">
        <v>68</v>
      </c>
      <c r="L60" s="849">
        <v>1</v>
      </c>
      <c r="M60" s="849">
        <v>68</v>
      </c>
      <c r="N60" s="849"/>
      <c r="O60" s="849"/>
      <c r="P60" s="837"/>
      <c r="Q60" s="850"/>
    </row>
    <row r="61" spans="1:17" ht="14.4" customHeight="1" x14ac:dyDescent="0.3">
      <c r="A61" s="831" t="s">
        <v>5386</v>
      </c>
      <c r="B61" s="832" t="s">
        <v>5387</v>
      </c>
      <c r="C61" s="832" t="s">
        <v>4309</v>
      </c>
      <c r="D61" s="832" t="s">
        <v>5402</v>
      </c>
      <c r="E61" s="832" t="s">
        <v>5404</v>
      </c>
      <c r="F61" s="849">
        <v>6</v>
      </c>
      <c r="G61" s="849">
        <v>408</v>
      </c>
      <c r="H61" s="849">
        <v>1.2</v>
      </c>
      <c r="I61" s="849">
        <v>68</v>
      </c>
      <c r="J61" s="849">
        <v>5</v>
      </c>
      <c r="K61" s="849">
        <v>340</v>
      </c>
      <c r="L61" s="849">
        <v>1</v>
      </c>
      <c r="M61" s="849">
        <v>68</v>
      </c>
      <c r="N61" s="849">
        <v>2</v>
      </c>
      <c r="O61" s="849">
        <v>136</v>
      </c>
      <c r="P61" s="837">
        <v>0.4</v>
      </c>
      <c r="Q61" s="850">
        <v>68</v>
      </c>
    </row>
    <row r="62" spans="1:17" ht="14.4" customHeight="1" x14ac:dyDescent="0.3">
      <c r="A62" s="831" t="s">
        <v>5386</v>
      </c>
      <c r="B62" s="832" t="s">
        <v>5387</v>
      </c>
      <c r="C62" s="832" t="s">
        <v>4309</v>
      </c>
      <c r="D62" s="832" t="s">
        <v>5405</v>
      </c>
      <c r="E62" s="832" t="s">
        <v>5406</v>
      </c>
      <c r="F62" s="849">
        <v>287</v>
      </c>
      <c r="G62" s="849">
        <v>17794</v>
      </c>
      <c r="H62" s="849"/>
      <c r="I62" s="849">
        <v>62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5386</v>
      </c>
      <c r="B63" s="832" t="s">
        <v>5387</v>
      </c>
      <c r="C63" s="832" t="s">
        <v>4309</v>
      </c>
      <c r="D63" s="832" t="s">
        <v>5407</v>
      </c>
      <c r="E63" s="832" t="s">
        <v>5408</v>
      </c>
      <c r="F63" s="849">
        <v>5334</v>
      </c>
      <c r="G63" s="849">
        <v>330708</v>
      </c>
      <c r="H63" s="849">
        <v>1.0721608040201005</v>
      </c>
      <c r="I63" s="849">
        <v>62</v>
      </c>
      <c r="J63" s="849">
        <v>4975</v>
      </c>
      <c r="K63" s="849">
        <v>308450</v>
      </c>
      <c r="L63" s="849">
        <v>1</v>
      </c>
      <c r="M63" s="849">
        <v>62</v>
      </c>
      <c r="N63" s="849">
        <v>5448</v>
      </c>
      <c r="O63" s="849">
        <v>337776</v>
      </c>
      <c r="P63" s="837">
        <v>1.0950753768844221</v>
      </c>
      <c r="Q63" s="850">
        <v>62</v>
      </c>
    </row>
    <row r="64" spans="1:17" ht="14.4" customHeight="1" x14ac:dyDescent="0.3">
      <c r="A64" s="831" t="s">
        <v>5386</v>
      </c>
      <c r="B64" s="832" t="s">
        <v>5387</v>
      </c>
      <c r="C64" s="832" t="s">
        <v>4309</v>
      </c>
      <c r="D64" s="832" t="s">
        <v>5409</v>
      </c>
      <c r="E64" s="832" t="s">
        <v>5410</v>
      </c>
      <c r="F64" s="849">
        <v>1</v>
      </c>
      <c r="G64" s="849">
        <v>394</v>
      </c>
      <c r="H64" s="849"/>
      <c r="I64" s="849">
        <v>394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5386</v>
      </c>
      <c r="B65" s="832" t="s">
        <v>5387</v>
      </c>
      <c r="C65" s="832" t="s">
        <v>4309</v>
      </c>
      <c r="D65" s="832" t="s">
        <v>5409</v>
      </c>
      <c r="E65" s="832" t="s">
        <v>5411</v>
      </c>
      <c r="F65" s="849"/>
      <c r="G65" s="849"/>
      <c r="H65" s="849"/>
      <c r="I65" s="849"/>
      <c r="J65" s="849">
        <v>2</v>
      </c>
      <c r="K65" s="849">
        <v>788</v>
      </c>
      <c r="L65" s="849">
        <v>1</v>
      </c>
      <c r="M65" s="849">
        <v>394</v>
      </c>
      <c r="N65" s="849">
        <v>1</v>
      </c>
      <c r="O65" s="849">
        <v>394</v>
      </c>
      <c r="P65" s="837">
        <v>0.5</v>
      </c>
      <c r="Q65" s="850">
        <v>394</v>
      </c>
    </row>
    <row r="66" spans="1:17" ht="14.4" customHeight="1" x14ac:dyDescent="0.3">
      <c r="A66" s="831" t="s">
        <v>5386</v>
      </c>
      <c r="B66" s="832" t="s">
        <v>5387</v>
      </c>
      <c r="C66" s="832" t="s">
        <v>4309</v>
      </c>
      <c r="D66" s="832" t="s">
        <v>5412</v>
      </c>
      <c r="E66" s="832" t="s">
        <v>5413</v>
      </c>
      <c r="F66" s="849"/>
      <c r="G66" s="849"/>
      <c r="H66" s="849"/>
      <c r="I66" s="849"/>
      <c r="J66" s="849">
        <v>1</v>
      </c>
      <c r="K66" s="849">
        <v>82</v>
      </c>
      <c r="L66" s="849">
        <v>1</v>
      </c>
      <c r="M66" s="849">
        <v>82</v>
      </c>
      <c r="N66" s="849"/>
      <c r="O66" s="849"/>
      <c r="P66" s="837"/>
      <c r="Q66" s="850"/>
    </row>
    <row r="67" spans="1:17" ht="14.4" customHeight="1" x14ac:dyDescent="0.3">
      <c r="A67" s="831" t="s">
        <v>5386</v>
      </c>
      <c r="B67" s="832" t="s">
        <v>5387</v>
      </c>
      <c r="C67" s="832" t="s">
        <v>4309</v>
      </c>
      <c r="D67" s="832" t="s">
        <v>5414</v>
      </c>
      <c r="E67" s="832" t="s">
        <v>5415</v>
      </c>
      <c r="F67" s="849">
        <v>185</v>
      </c>
      <c r="G67" s="849">
        <v>182780</v>
      </c>
      <c r="H67" s="849">
        <v>1.1280487804878048</v>
      </c>
      <c r="I67" s="849">
        <v>988</v>
      </c>
      <c r="J67" s="849">
        <v>164</v>
      </c>
      <c r="K67" s="849">
        <v>162032</v>
      </c>
      <c r="L67" s="849">
        <v>1</v>
      </c>
      <c r="M67" s="849">
        <v>988</v>
      </c>
      <c r="N67" s="849">
        <v>201</v>
      </c>
      <c r="O67" s="849">
        <v>198588</v>
      </c>
      <c r="P67" s="837">
        <v>1.225609756097561</v>
      </c>
      <c r="Q67" s="850">
        <v>988</v>
      </c>
    </row>
    <row r="68" spans="1:17" ht="14.4" customHeight="1" x14ac:dyDescent="0.3">
      <c r="A68" s="831" t="s">
        <v>5386</v>
      </c>
      <c r="B68" s="832" t="s">
        <v>5387</v>
      </c>
      <c r="C68" s="832" t="s">
        <v>4309</v>
      </c>
      <c r="D68" s="832" t="s">
        <v>5414</v>
      </c>
      <c r="E68" s="832" t="s">
        <v>5416</v>
      </c>
      <c r="F68" s="849">
        <v>2</v>
      </c>
      <c r="G68" s="849">
        <v>1976</v>
      </c>
      <c r="H68" s="849">
        <v>2</v>
      </c>
      <c r="I68" s="849">
        <v>988</v>
      </c>
      <c r="J68" s="849">
        <v>1</v>
      </c>
      <c r="K68" s="849">
        <v>988</v>
      </c>
      <c r="L68" s="849">
        <v>1</v>
      </c>
      <c r="M68" s="849">
        <v>988</v>
      </c>
      <c r="N68" s="849"/>
      <c r="O68" s="849"/>
      <c r="P68" s="837"/>
      <c r="Q68" s="850"/>
    </row>
    <row r="69" spans="1:17" ht="14.4" customHeight="1" x14ac:dyDescent="0.3">
      <c r="A69" s="831" t="s">
        <v>5386</v>
      </c>
      <c r="B69" s="832" t="s">
        <v>5387</v>
      </c>
      <c r="C69" s="832" t="s">
        <v>4309</v>
      </c>
      <c r="D69" s="832" t="s">
        <v>5417</v>
      </c>
      <c r="E69" s="832" t="s">
        <v>5418</v>
      </c>
      <c r="F69" s="849"/>
      <c r="G69" s="849"/>
      <c r="H69" s="849"/>
      <c r="I69" s="849"/>
      <c r="J69" s="849"/>
      <c r="K69" s="849"/>
      <c r="L69" s="849"/>
      <c r="M69" s="849"/>
      <c r="N69" s="849">
        <v>1</v>
      </c>
      <c r="O69" s="849">
        <v>63</v>
      </c>
      <c r="P69" s="837"/>
      <c r="Q69" s="850">
        <v>63</v>
      </c>
    </row>
    <row r="70" spans="1:17" ht="14.4" customHeight="1" x14ac:dyDescent="0.3">
      <c r="A70" s="831" t="s">
        <v>5386</v>
      </c>
      <c r="B70" s="832" t="s">
        <v>5387</v>
      </c>
      <c r="C70" s="832" t="s">
        <v>4309</v>
      </c>
      <c r="D70" s="832" t="s">
        <v>5417</v>
      </c>
      <c r="E70" s="832" t="s">
        <v>5419</v>
      </c>
      <c r="F70" s="849"/>
      <c r="G70" s="849"/>
      <c r="H70" s="849"/>
      <c r="I70" s="849"/>
      <c r="J70" s="849">
        <v>1</v>
      </c>
      <c r="K70" s="849">
        <v>63</v>
      </c>
      <c r="L70" s="849">
        <v>1</v>
      </c>
      <c r="M70" s="849">
        <v>63</v>
      </c>
      <c r="N70" s="849"/>
      <c r="O70" s="849"/>
      <c r="P70" s="837"/>
      <c r="Q70" s="850"/>
    </row>
    <row r="71" spans="1:17" ht="14.4" customHeight="1" x14ac:dyDescent="0.3">
      <c r="A71" s="831" t="s">
        <v>5386</v>
      </c>
      <c r="B71" s="832" t="s">
        <v>5387</v>
      </c>
      <c r="C71" s="832" t="s">
        <v>4309</v>
      </c>
      <c r="D71" s="832" t="s">
        <v>5420</v>
      </c>
      <c r="E71" s="832" t="s">
        <v>5421</v>
      </c>
      <c r="F71" s="849">
        <v>1</v>
      </c>
      <c r="G71" s="849">
        <v>17</v>
      </c>
      <c r="H71" s="849"/>
      <c r="I71" s="849">
        <v>17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5386</v>
      </c>
      <c r="B72" s="832" t="s">
        <v>5387</v>
      </c>
      <c r="C72" s="832" t="s">
        <v>4309</v>
      </c>
      <c r="D72" s="832" t="s">
        <v>5420</v>
      </c>
      <c r="E72" s="832" t="s">
        <v>5422</v>
      </c>
      <c r="F72" s="849">
        <v>1</v>
      </c>
      <c r="G72" s="849">
        <v>17</v>
      </c>
      <c r="H72" s="849">
        <v>0.33333333333333331</v>
      </c>
      <c r="I72" s="849">
        <v>17</v>
      </c>
      <c r="J72" s="849">
        <v>3</v>
      </c>
      <c r="K72" s="849">
        <v>51</v>
      </c>
      <c r="L72" s="849">
        <v>1</v>
      </c>
      <c r="M72" s="849">
        <v>17</v>
      </c>
      <c r="N72" s="849">
        <v>1</v>
      </c>
      <c r="O72" s="849">
        <v>17</v>
      </c>
      <c r="P72" s="837">
        <v>0.33333333333333331</v>
      </c>
      <c r="Q72" s="850">
        <v>17</v>
      </c>
    </row>
    <row r="73" spans="1:17" ht="14.4" customHeight="1" x14ac:dyDescent="0.3">
      <c r="A73" s="831" t="s">
        <v>5386</v>
      </c>
      <c r="B73" s="832" t="s">
        <v>5387</v>
      </c>
      <c r="C73" s="832" t="s">
        <v>4309</v>
      </c>
      <c r="D73" s="832" t="s">
        <v>5423</v>
      </c>
      <c r="E73" s="832" t="s">
        <v>5424</v>
      </c>
      <c r="F73" s="849"/>
      <c r="G73" s="849"/>
      <c r="H73" s="849"/>
      <c r="I73" s="849"/>
      <c r="J73" s="849">
        <v>1</v>
      </c>
      <c r="K73" s="849">
        <v>64</v>
      </c>
      <c r="L73" s="849">
        <v>1</v>
      </c>
      <c r="M73" s="849">
        <v>64</v>
      </c>
      <c r="N73" s="849">
        <v>1</v>
      </c>
      <c r="O73" s="849">
        <v>64</v>
      </c>
      <c r="P73" s="837">
        <v>1</v>
      </c>
      <c r="Q73" s="850">
        <v>64</v>
      </c>
    </row>
    <row r="74" spans="1:17" ht="14.4" customHeight="1" x14ac:dyDescent="0.3">
      <c r="A74" s="831" t="s">
        <v>5386</v>
      </c>
      <c r="B74" s="832" t="s">
        <v>5387</v>
      </c>
      <c r="C74" s="832" t="s">
        <v>4309</v>
      </c>
      <c r="D74" s="832" t="s">
        <v>5423</v>
      </c>
      <c r="E74" s="832" t="s">
        <v>5425</v>
      </c>
      <c r="F74" s="849">
        <v>1</v>
      </c>
      <c r="G74" s="849">
        <v>64</v>
      </c>
      <c r="H74" s="849"/>
      <c r="I74" s="849">
        <v>64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5386</v>
      </c>
      <c r="B75" s="832" t="s">
        <v>5387</v>
      </c>
      <c r="C75" s="832" t="s">
        <v>4309</v>
      </c>
      <c r="D75" s="832" t="s">
        <v>5426</v>
      </c>
      <c r="E75" s="832" t="s">
        <v>5427</v>
      </c>
      <c r="F75" s="849">
        <v>7</v>
      </c>
      <c r="G75" s="849">
        <v>329</v>
      </c>
      <c r="H75" s="849">
        <v>2.3333333333333335</v>
      </c>
      <c r="I75" s="849">
        <v>47</v>
      </c>
      <c r="J75" s="849">
        <v>3</v>
      </c>
      <c r="K75" s="849">
        <v>141</v>
      </c>
      <c r="L75" s="849">
        <v>1</v>
      </c>
      <c r="M75" s="849">
        <v>47</v>
      </c>
      <c r="N75" s="849"/>
      <c r="O75" s="849"/>
      <c r="P75" s="837"/>
      <c r="Q75" s="850"/>
    </row>
    <row r="76" spans="1:17" ht="14.4" customHeight="1" x14ac:dyDescent="0.3">
      <c r="A76" s="831" t="s">
        <v>5386</v>
      </c>
      <c r="B76" s="832" t="s">
        <v>5387</v>
      </c>
      <c r="C76" s="832" t="s">
        <v>4309</v>
      </c>
      <c r="D76" s="832" t="s">
        <v>5428</v>
      </c>
      <c r="E76" s="832" t="s">
        <v>5429</v>
      </c>
      <c r="F76" s="849"/>
      <c r="G76" s="849"/>
      <c r="H76" s="849"/>
      <c r="I76" s="849"/>
      <c r="J76" s="849">
        <v>1</v>
      </c>
      <c r="K76" s="849">
        <v>60</v>
      </c>
      <c r="L76" s="849">
        <v>1</v>
      </c>
      <c r="M76" s="849">
        <v>60</v>
      </c>
      <c r="N76" s="849">
        <v>2</v>
      </c>
      <c r="O76" s="849">
        <v>120</v>
      </c>
      <c r="P76" s="837">
        <v>2</v>
      </c>
      <c r="Q76" s="850">
        <v>60</v>
      </c>
    </row>
    <row r="77" spans="1:17" ht="14.4" customHeight="1" x14ac:dyDescent="0.3">
      <c r="A77" s="831" t="s">
        <v>5386</v>
      </c>
      <c r="B77" s="832" t="s">
        <v>5387</v>
      </c>
      <c r="C77" s="832" t="s">
        <v>4309</v>
      </c>
      <c r="D77" s="832" t="s">
        <v>5428</v>
      </c>
      <c r="E77" s="832" t="s">
        <v>5430</v>
      </c>
      <c r="F77" s="849">
        <v>223</v>
      </c>
      <c r="G77" s="849">
        <v>13380</v>
      </c>
      <c r="H77" s="849">
        <v>0.79642857142857137</v>
      </c>
      <c r="I77" s="849">
        <v>60</v>
      </c>
      <c r="J77" s="849">
        <v>280</v>
      </c>
      <c r="K77" s="849">
        <v>16800</v>
      </c>
      <c r="L77" s="849">
        <v>1</v>
      </c>
      <c r="M77" s="849">
        <v>60</v>
      </c>
      <c r="N77" s="849">
        <v>285</v>
      </c>
      <c r="O77" s="849">
        <v>17100</v>
      </c>
      <c r="P77" s="837">
        <v>1.0178571428571428</v>
      </c>
      <c r="Q77" s="850">
        <v>60</v>
      </c>
    </row>
    <row r="78" spans="1:17" ht="14.4" customHeight="1" x14ac:dyDescent="0.3">
      <c r="A78" s="831" t="s">
        <v>5386</v>
      </c>
      <c r="B78" s="832" t="s">
        <v>5387</v>
      </c>
      <c r="C78" s="832" t="s">
        <v>4309</v>
      </c>
      <c r="D78" s="832" t="s">
        <v>5431</v>
      </c>
      <c r="E78" s="832" t="s">
        <v>5432</v>
      </c>
      <c r="F78" s="849"/>
      <c r="G78" s="849"/>
      <c r="H78" s="849"/>
      <c r="I78" s="849"/>
      <c r="J78" s="849">
        <v>2</v>
      </c>
      <c r="K78" s="849">
        <v>38</v>
      </c>
      <c r="L78" s="849">
        <v>1</v>
      </c>
      <c r="M78" s="849">
        <v>19</v>
      </c>
      <c r="N78" s="849"/>
      <c r="O78" s="849"/>
      <c r="P78" s="837"/>
      <c r="Q78" s="850"/>
    </row>
    <row r="79" spans="1:17" ht="14.4" customHeight="1" x14ac:dyDescent="0.3">
      <c r="A79" s="831" t="s">
        <v>5386</v>
      </c>
      <c r="B79" s="832" t="s">
        <v>5387</v>
      </c>
      <c r="C79" s="832" t="s">
        <v>4309</v>
      </c>
      <c r="D79" s="832" t="s">
        <v>5433</v>
      </c>
      <c r="E79" s="832" t="s">
        <v>5434</v>
      </c>
      <c r="F79" s="849">
        <v>1</v>
      </c>
      <c r="G79" s="849">
        <v>1463</v>
      </c>
      <c r="H79" s="849"/>
      <c r="I79" s="849">
        <v>1463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5386</v>
      </c>
      <c r="B80" s="832" t="s">
        <v>5387</v>
      </c>
      <c r="C80" s="832" t="s">
        <v>4309</v>
      </c>
      <c r="D80" s="832" t="s">
        <v>5435</v>
      </c>
      <c r="E80" s="832" t="s">
        <v>5436</v>
      </c>
      <c r="F80" s="849"/>
      <c r="G80" s="849"/>
      <c r="H80" s="849"/>
      <c r="I80" s="849"/>
      <c r="J80" s="849"/>
      <c r="K80" s="849"/>
      <c r="L80" s="849"/>
      <c r="M80" s="849"/>
      <c r="N80" s="849">
        <v>2</v>
      </c>
      <c r="O80" s="849">
        <v>928</v>
      </c>
      <c r="P80" s="837"/>
      <c r="Q80" s="850">
        <v>464</v>
      </c>
    </row>
    <row r="81" spans="1:17" ht="14.4" customHeight="1" x14ac:dyDescent="0.3">
      <c r="A81" s="831" t="s">
        <v>5386</v>
      </c>
      <c r="B81" s="832" t="s">
        <v>5387</v>
      </c>
      <c r="C81" s="832" t="s">
        <v>4309</v>
      </c>
      <c r="D81" s="832" t="s">
        <v>5437</v>
      </c>
      <c r="E81" s="832" t="s">
        <v>5438</v>
      </c>
      <c r="F81" s="849"/>
      <c r="G81" s="849"/>
      <c r="H81" s="849"/>
      <c r="I81" s="849"/>
      <c r="J81" s="849">
        <v>1</v>
      </c>
      <c r="K81" s="849">
        <v>313</v>
      </c>
      <c r="L81" s="849">
        <v>1</v>
      </c>
      <c r="M81" s="849">
        <v>313</v>
      </c>
      <c r="N81" s="849"/>
      <c r="O81" s="849"/>
      <c r="P81" s="837"/>
      <c r="Q81" s="850"/>
    </row>
    <row r="82" spans="1:17" ht="14.4" customHeight="1" x14ac:dyDescent="0.3">
      <c r="A82" s="831" t="s">
        <v>5386</v>
      </c>
      <c r="B82" s="832" t="s">
        <v>5387</v>
      </c>
      <c r="C82" s="832" t="s">
        <v>4309</v>
      </c>
      <c r="D82" s="832" t="s">
        <v>5439</v>
      </c>
      <c r="E82" s="832" t="s">
        <v>5440</v>
      </c>
      <c r="F82" s="849">
        <v>7</v>
      </c>
      <c r="G82" s="849">
        <v>5971</v>
      </c>
      <c r="H82" s="849">
        <v>0.77777777777777779</v>
      </c>
      <c r="I82" s="849">
        <v>853</v>
      </c>
      <c r="J82" s="849">
        <v>9</v>
      </c>
      <c r="K82" s="849">
        <v>7677</v>
      </c>
      <c r="L82" s="849">
        <v>1</v>
      </c>
      <c r="M82" s="849">
        <v>853</v>
      </c>
      <c r="N82" s="849">
        <v>17</v>
      </c>
      <c r="O82" s="849">
        <v>14501</v>
      </c>
      <c r="P82" s="837">
        <v>1.8888888888888888</v>
      </c>
      <c r="Q82" s="850">
        <v>853</v>
      </c>
    </row>
    <row r="83" spans="1:17" ht="14.4" customHeight="1" x14ac:dyDescent="0.3">
      <c r="A83" s="831" t="s">
        <v>5386</v>
      </c>
      <c r="B83" s="832" t="s">
        <v>5387</v>
      </c>
      <c r="C83" s="832" t="s">
        <v>4309</v>
      </c>
      <c r="D83" s="832" t="s">
        <v>5441</v>
      </c>
      <c r="E83" s="832" t="s">
        <v>5442</v>
      </c>
      <c r="F83" s="849">
        <v>8</v>
      </c>
      <c r="G83" s="849">
        <v>1496</v>
      </c>
      <c r="H83" s="849">
        <v>0.1951219512195122</v>
      </c>
      <c r="I83" s="849">
        <v>187</v>
      </c>
      <c r="J83" s="849">
        <v>41</v>
      </c>
      <c r="K83" s="849">
        <v>7667</v>
      </c>
      <c r="L83" s="849">
        <v>1</v>
      </c>
      <c r="M83" s="849">
        <v>187</v>
      </c>
      <c r="N83" s="849">
        <v>1</v>
      </c>
      <c r="O83" s="849">
        <v>187</v>
      </c>
      <c r="P83" s="837">
        <v>2.4390243902439025E-2</v>
      </c>
      <c r="Q83" s="850">
        <v>187</v>
      </c>
    </row>
    <row r="84" spans="1:17" ht="14.4" customHeight="1" x14ac:dyDescent="0.3">
      <c r="A84" s="831" t="s">
        <v>5386</v>
      </c>
      <c r="B84" s="832" t="s">
        <v>5387</v>
      </c>
      <c r="C84" s="832" t="s">
        <v>4309</v>
      </c>
      <c r="D84" s="832" t="s">
        <v>5443</v>
      </c>
      <c r="E84" s="832" t="s">
        <v>5444</v>
      </c>
      <c r="F84" s="849">
        <v>19</v>
      </c>
      <c r="G84" s="849">
        <v>14953</v>
      </c>
      <c r="H84" s="849">
        <v>0.90361372975586174</v>
      </c>
      <c r="I84" s="849">
        <v>787</v>
      </c>
      <c r="J84" s="849">
        <v>21</v>
      </c>
      <c r="K84" s="849">
        <v>16548</v>
      </c>
      <c r="L84" s="849">
        <v>1</v>
      </c>
      <c r="M84" s="849">
        <v>788</v>
      </c>
      <c r="N84" s="849">
        <v>22</v>
      </c>
      <c r="O84" s="849">
        <v>17336</v>
      </c>
      <c r="P84" s="837">
        <v>1.0476190476190477</v>
      </c>
      <c r="Q84" s="850">
        <v>788</v>
      </c>
    </row>
    <row r="85" spans="1:17" ht="14.4" customHeight="1" x14ac:dyDescent="0.3">
      <c r="A85" s="831" t="s">
        <v>5386</v>
      </c>
      <c r="B85" s="832" t="s">
        <v>5387</v>
      </c>
      <c r="C85" s="832" t="s">
        <v>4309</v>
      </c>
      <c r="D85" s="832" t="s">
        <v>5443</v>
      </c>
      <c r="E85" s="832" t="s">
        <v>5445</v>
      </c>
      <c r="F85" s="849"/>
      <c r="G85" s="849"/>
      <c r="H85" s="849"/>
      <c r="I85" s="849"/>
      <c r="J85" s="849">
        <v>1</v>
      </c>
      <c r="K85" s="849">
        <v>788</v>
      </c>
      <c r="L85" s="849">
        <v>1</v>
      </c>
      <c r="M85" s="849">
        <v>788</v>
      </c>
      <c r="N85" s="849">
        <v>3</v>
      </c>
      <c r="O85" s="849">
        <v>2364</v>
      </c>
      <c r="P85" s="837">
        <v>3</v>
      </c>
      <c r="Q85" s="850">
        <v>788</v>
      </c>
    </row>
    <row r="86" spans="1:17" ht="14.4" customHeight="1" x14ac:dyDescent="0.3">
      <c r="A86" s="831" t="s">
        <v>5386</v>
      </c>
      <c r="B86" s="832" t="s">
        <v>5387</v>
      </c>
      <c r="C86" s="832" t="s">
        <v>4309</v>
      </c>
      <c r="D86" s="832" t="s">
        <v>5446</v>
      </c>
      <c r="E86" s="832" t="s">
        <v>5447</v>
      </c>
      <c r="F86" s="849"/>
      <c r="G86" s="849"/>
      <c r="H86" s="849"/>
      <c r="I86" s="849"/>
      <c r="J86" s="849">
        <v>2</v>
      </c>
      <c r="K86" s="849">
        <v>458</v>
      </c>
      <c r="L86" s="849">
        <v>1</v>
      </c>
      <c r="M86" s="849">
        <v>229</v>
      </c>
      <c r="N86" s="849"/>
      <c r="O86" s="849"/>
      <c r="P86" s="837"/>
      <c r="Q86" s="850"/>
    </row>
    <row r="87" spans="1:17" ht="14.4" customHeight="1" x14ac:dyDescent="0.3">
      <c r="A87" s="831" t="s">
        <v>5386</v>
      </c>
      <c r="B87" s="832" t="s">
        <v>5387</v>
      </c>
      <c r="C87" s="832" t="s">
        <v>4309</v>
      </c>
      <c r="D87" s="832" t="s">
        <v>5448</v>
      </c>
      <c r="E87" s="832" t="s">
        <v>5449</v>
      </c>
      <c r="F87" s="849"/>
      <c r="G87" s="849"/>
      <c r="H87" s="849"/>
      <c r="I87" s="849"/>
      <c r="J87" s="849">
        <v>1</v>
      </c>
      <c r="K87" s="849">
        <v>462</v>
      </c>
      <c r="L87" s="849">
        <v>1</v>
      </c>
      <c r="M87" s="849">
        <v>462</v>
      </c>
      <c r="N87" s="849"/>
      <c r="O87" s="849"/>
      <c r="P87" s="837"/>
      <c r="Q87" s="850"/>
    </row>
    <row r="88" spans="1:17" ht="14.4" customHeight="1" x14ac:dyDescent="0.3">
      <c r="A88" s="831" t="s">
        <v>5386</v>
      </c>
      <c r="B88" s="832" t="s">
        <v>5387</v>
      </c>
      <c r="C88" s="832" t="s">
        <v>4309</v>
      </c>
      <c r="D88" s="832" t="s">
        <v>5450</v>
      </c>
      <c r="E88" s="832" t="s">
        <v>5451</v>
      </c>
      <c r="F88" s="849">
        <v>1</v>
      </c>
      <c r="G88" s="849">
        <v>562</v>
      </c>
      <c r="H88" s="849">
        <v>0.5</v>
      </c>
      <c r="I88" s="849">
        <v>562</v>
      </c>
      <c r="J88" s="849">
        <v>2</v>
      </c>
      <c r="K88" s="849">
        <v>1124</v>
      </c>
      <c r="L88" s="849">
        <v>1</v>
      </c>
      <c r="M88" s="849">
        <v>562</v>
      </c>
      <c r="N88" s="849"/>
      <c r="O88" s="849"/>
      <c r="P88" s="837"/>
      <c r="Q88" s="850"/>
    </row>
    <row r="89" spans="1:17" ht="14.4" customHeight="1" x14ac:dyDescent="0.3">
      <c r="A89" s="831" t="s">
        <v>5386</v>
      </c>
      <c r="B89" s="832" t="s">
        <v>5387</v>
      </c>
      <c r="C89" s="832" t="s">
        <v>4309</v>
      </c>
      <c r="D89" s="832" t="s">
        <v>5452</v>
      </c>
      <c r="E89" s="832" t="s">
        <v>5453</v>
      </c>
      <c r="F89" s="849"/>
      <c r="G89" s="849"/>
      <c r="H89" s="849"/>
      <c r="I89" s="849"/>
      <c r="J89" s="849">
        <v>2</v>
      </c>
      <c r="K89" s="849">
        <v>266</v>
      </c>
      <c r="L89" s="849">
        <v>1</v>
      </c>
      <c r="M89" s="849">
        <v>133</v>
      </c>
      <c r="N89" s="849"/>
      <c r="O89" s="849"/>
      <c r="P89" s="837"/>
      <c r="Q89" s="850"/>
    </row>
    <row r="90" spans="1:17" ht="14.4" customHeight="1" x14ac:dyDescent="0.3">
      <c r="A90" s="831" t="s">
        <v>5386</v>
      </c>
      <c r="B90" s="832" t="s">
        <v>5387</v>
      </c>
      <c r="C90" s="832" t="s">
        <v>4309</v>
      </c>
      <c r="D90" s="832" t="s">
        <v>5452</v>
      </c>
      <c r="E90" s="832" t="s">
        <v>5454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133</v>
      </c>
      <c r="P90" s="837"/>
      <c r="Q90" s="850">
        <v>133</v>
      </c>
    </row>
    <row r="91" spans="1:17" ht="14.4" customHeight="1" x14ac:dyDescent="0.3">
      <c r="A91" s="831" t="s">
        <v>5386</v>
      </c>
      <c r="B91" s="832" t="s">
        <v>5387</v>
      </c>
      <c r="C91" s="832" t="s">
        <v>4309</v>
      </c>
      <c r="D91" s="832" t="s">
        <v>5455</v>
      </c>
      <c r="E91" s="832" t="s">
        <v>5456</v>
      </c>
      <c r="F91" s="849"/>
      <c r="G91" s="849"/>
      <c r="H91" s="849"/>
      <c r="I91" s="849"/>
      <c r="J91" s="849"/>
      <c r="K91" s="849"/>
      <c r="L91" s="849"/>
      <c r="M91" s="849"/>
      <c r="N91" s="849">
        <v>2</v>
      </c>
      <c r="O91" s="849">
        <v>828</v>
      </c>
      <c r="P91" s="837"/>
      <c r="Q91" s="850">
        <v>414</v>
      </c>
    </row>
    <row r="92" spans="1:17" ht="14.4" customHeight="1" x14ac:dyDescent="0.3">
      <c r="A92" s="831" t="s">
        <v>5386</v>
      </c>
      <c r="B92" s="832" t="s">
        <v>5387</v>
      </c>
      <c r="C92" s="832" t="s">
        <v>4309</v>
      </c>
      <c r="D92" s="832" t="s">
        <v>5457</v>
      </c>
      <c r="E92" s="832" t="s">
        <v>5458</v>
      </c>
      <c r="F92" s="849"/>
      <c r="G92" s="849"/>
      <c r="H92" s="849"/>
      <c r="I92" s="849"/>
      <c r="J92" s="849">
        <v>1</v>
      </c>
      <c r="K92" s="849">
        <v>941</v>
      </c>
      <c r="L92" s="849">
        <v>1</v>
      </c>
      <c r="M92" s="849">
        <v>941</v>
      </c>
      <c r="N92" s="849"/>
      <c r="O92" s="849"/>
      <c r="P92" s="837"/>
      <c r="Q92" s="850"/>
    </row>
    <row r="93" spans="1:17" ht="14.4" customHeight="1" x14ac:dyDescent="0.3">
      <c r="A93" s="831" t="s">
        <v>5386</v>
      </c>
      <c r="B93" s="832" t="s">
        <v>5387</v>
      </c>
      <c r="C93" s="832" t="s">
        <v>4309</v>
      </c>
      <c r="D93" s="832" t="s">
        <v>5459</v>
      </c>
      <c r="E93" s="832" t="s">
        <v>5460</v>
      </c>
      <c r="F93" s="849"/>
      <c r="G93" s="849"/>
      <c r="H93" s="849"/>
      <c r="I93" s="849"/>
      <c r="J93" s="849"/>
      <c r="K93" s="849"/>
      <c r="L93" s="849"/>
      <c r="M93" s="849"/>
      <c r="N93" s="849">
        <v>2</v>
      </c>
      <c r="O93" s="849">
        <v>792</v>
      </c>
      <c r="P93" s="837"/>
      <c r="Q93" s="850">
        <v>396</v>
      </c>
    </row>
    <row r="94" spans="1:17" ht="14.4" customHeight="1" x14ac:dyDescent="0.3">
      <c r="A94" s="831" t="s">
        <v>5386</v>
      </c>
      <c r="B94" s="832" t="s">
        <v>5387</v>
      </c>
      <c r="C94" s="832" t="s">
        <v>4309</v>
      </c>
      <c r="D94" s="832" t="s">
        <v>5461</v>
      </c>
      <c r="E94" s="832" t="s">
        <v>5462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89</v>
      </c>
      <c r="P94" s="837"/>
      <c r="Q94" s="850">
        <v>89</v>
      </c>
    </row>
    <row r="95" spans="1:17" ht="14.4" customHeight="1" x14ac:dyDescent="0.3">
      <c r="A95" s="831" t="s">
        <v>5386</v>
      </c>
      <c r="B95" s="832" t="s">
        <v>5387</v>
      </c>
      <c r="C95" s="832" t="s">
        <v>4309</v>
      </c>
      <c r="D95" s="832" t="s">
        <v>5463</v>
      </c>
      <c r="E95" s="832" t="s">
        <v>5464</v>
      </c>
      <c r="F95" s="849">
        <v>5640</v>
      </c>
      <c r="G95" s="849">
        <v>169200</v>
      </c>
      <c r="H95" s="849">
        <v>0.96311475409836067</v>
      </c>
      <c r="I95" s="849">
        <v>30</v>
      </c>
      <c r="J95" s="849">
        <v>5856</v>
      </c>
      <c r="K95" s="849">
        <v>175680</v>
      </c>
      <c r="L95" s="849">
        <v>1</v>
      </c>
      <c r="M95" s="849">
        <v>30</v>
      </c>
      <c r="N95" s="849">
        <v>6704</v>
      </c>
      <c r="O95" s="849">
        <v>201120</v>
      </c>
      <c r="P95" s="837">
        <v>1.144808743169399</v>
      </c>
      <c r="Q95" s="850">
        <v>30</v>
      </c>
    </row>
    <row r="96" spans="1:17" ht="14.4" customHeight="1" x14ac:dyDescent="0.3">
      <c r="A96" s="831" t="s">
        <v>5386</v>
      </c>
      <c r="B96" s="832" t="s">
        <v>5387</v>
      </c>
      <c r="C96" s="832" t="s">
        <v>4309</v>
      </c>
      <c r="D96" s="832" t="s">
        <v>5465</v>
      </c>
      <c r="E96" s="832" t="s">
        <v>5466</v>
      </c>
      <c r="F96" s="849"/>
      <c r="G96" s="849"/>
      <c r="H96" s="849"/>
      <c r="I96" s="849"/>
      <c r="J96" s="849">
        <v>1</v>
      </c>
      <c r="K96" s="849">
        <v>50</v>
      </c>
      <c r="L96" s="849">
        <v>1</v>
      </c>
      <c r="M96" s="849">
        <v>50</v>
      </c>
      <c r="N96" s="849">
        <v>2</v>
      </c>
      <c r="O96" s="849">
        <v>100</v>
      </c>
      <c r="P96" s="837">
        <v>2</v>
      </c>
      <c r="Q96" s="850">
        <v>50</v>
      </c>
    </row>
    <row r="97" spans="1:17" ht="14.4" customHeight="1" x14ac:dyDescent="0.3">
      <c r="A97" s="831" t="s">
        <v>5386</v>
      </c>
      <c r="B97" s="832" t="s">
        <v>5387</v>
      </c>
      <c r="C97" s="832" t="s">
        <v>4309</v>
      </c>
      <c r="D97" s="832" t="s">
        <v>5465</v>
      </c>
      <c r="E97" s="832" t="s">
        <v>5467</v>
      </c>
      <c r="F97" s="849">
        <v>223</v>
      </c>
      <c r="G97" s="849">
        <v>11150</v>
      </c>
      <c r="H97" s="849">
        <v>0.78521126760563376</v>
      </c>
      <c r="I97" s="849">
        <v>50</v>
      </c>
      <c r="J97" s="849">
        <v>284</v>
      </c>
      <c r="K97" s="849">
        <v>14200</v>
      </c>
      <c r="L97" s="849">
        <v>1</v>
      </c>
      <c r="M97" s="849">
        <v>50</v>
      </c>
      <c r="N97" s="849">
        <v>289</v>
      </c>
      <c r="O97" s="849">
        <v>14450</v>
      </c>
      <c r="P97" s="837">
        <v>1.017605633802817</v>
      </c>
      <c r="Q97" s="850">
        <v>50</v>
      </c>
    </row>
    <row r="98" spans="1:17" ht="14.4" customHeight="1" x14ac:dyDescent="0.3">
      <c r="A98" s="831" t="s">
        <v>5386</v>
      </c>
      <c r="B98" s="832" t="s">
        <v>5387</v>
      </c>
      <c r="C98" s="832" t="s">
        <v>4309</v>
      </c>
      <c r="D98" s="832" t="s">
        <v>5468</v>
      </c>
      <c r="E98" s="832" t="s">
        <v>5469</v>
      </c>
      <c r="F98" s="849">
        <v>575</v>
      </c>
      <c r="G98" s="849">
        <v>6900</v>
      </c>
      <c r="H98" s="849">
        <v>0.9229534510433387</v>
      </c>
      <c r="I98" s="849">
        <v>12</v>
      </c>
      <c r="J98" s="849">
        <v>623</v>
      </c>
      <c r="K98" s="849">
        <v>7476</v>
      </c>
      <c r="L98" s="849">
        <v>1</v>
      </c>
      <c r="M98" s="849">
        <v>12</v>
      </c>
      <c r="N98" s="849">
        <v>646</v>
      </c>
      <c r="O98" s="849">
        <v>7752</v>
      </c>
      <c r="P98" s="837">
        <v>1.0369181380417336</v>
      </c>
      <c r="Q98" s="850">
        <v>12</v>
      </c>
    </row>
    <row r="99" spans="1:17" ht="14.4" customHeight="1" x14ac:dyDescent="0.3">
      <c r="A99" s="831" t="s">
        <v>5386</v>
      </c>
      <c r="B99" s="832" t="s">
        <v>5387</v>
      </c>
      <c r="C99" s="832" t="s">
        <v>4309</v>
      </c>
      <c r="D99" s="832" t="s">
        <v>5468</v>
      </c>
      <c r="E99" s="832" t="s">
        <v>5470</v>
      </c>
      <c r="F99" s="849">
        <v>1</v>
      </c>
      <c r="G99" s="849">
        <v>12</v>
      </c>
      <c r="H99" s="849"/>
      <c r="I99" s="849">
        <v>12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5386</v>
      </c>
      <c r="B100" s="832" t="s">
        <v>5387</v>
      </c>
      <c r="C100" s="832" t="s">
        <v>4309</v>
      </c>
      <c r="D100" s="832" t="s">
        <v>5471</v>
      </c>
      <c r="E100" s="832" t="s">
        <v>5472</v>
      </c>
      <c r="F100" s="849">
        <v>1</v>
      </c>
      <c r="G100" s="849">
        <v>183</v>
      </c>
      <c r="H100" s="849">
        <v>7.1428571428571425E-2</v>
      </c>
      <c r="I100" s="849">
        <v>183</v>
      </c>
      <c r="J100" s="849">
        <v>14</v>
      </c>
      <c r="K100" s="849">
        <v>2562</v>
      </c>
      <c r="L100" s="849">
        <v>1</v>
      </c>
      <c r="M100" s="849">
        <v>183</v>
      </c>
      <c r="N100" s="849">
        <v>1</v>
      </c>
      <c r="O100" s="849">
        <v>183</v>
      </c>
      <c r="P100" s="837">
        <v>7.1428571428571425E-2</v>
      </c>
      <c r="Q100" s="850">
        <v>183</v>
      </c>
    </row>
    <row r="101" spans="1:17" ht="14.4" customHeight="1" x14ac:dyDescent="0.3">
      <c r="A101" s="831" t="s">
        <v>5386</v>
      </c>
      <c r="B101" s="832" t="s">
        <v>5387</v>
      </c>
      <c r="C101" s="832" t="s">
        <v>4309</v>
      </c>
      <c r="D101" s="832" t="s">
        <v>5471</v>
      </c>
      <c r="E101" s="832" t="s">
        <v>5473</v>
      </c>
      <c r="F101" s="849">
        <v>4</v>
      </c>
      <c r="G101" s="849">
        <v>732</v>
      </c>
      <c r="H101" s="849"/>
      <c r="I101" s="849">
        <v>183</v>
      </c>
      <c r="J101" s="849"/>
      <c r="K101" s="849"/>
      <c r="L101" s="849"/>
      <c r="M101" s="849"/>
      <c r="N101" s="849">
        <v>8</v>
      </c>
      <c r="O101" s="849">
        <v>1464</v>
      </c>
      <c r="P101" s="837"/>
      <c r="Q101" s="850">
        <v>183</v>
      </c>
    </row>
    <row r="102" spans="1:17" ht="14.4" customHeight="1" x14ac:dyDescent="0.3">
      <c r="A102" s="831" t="s">
        <v>5386</v>
      </c>
      <c r="B102" s="832" t="s">
        <v>5387</v>
      </c>
      <c r="C102" s="832" t="s">
        <v>4309</v>
      </c>
      <c r="D102" s="832" t="s">
        <v>5474</v>
      </c>
      <c r="E102" s="832" t="s">
        <v>5475</v>
      </c>
      <c r="F102" s="849"/>
      <c r="G102" s="849"/>
      <c r="H102" s="849"/>
      <c r="I102" s="849"/>
      <c r="J102" s="849">
        <v>1</v>
      </c>
      <c r="K102" s="849">
        <v>73</v>
      </c>
      <c r="L102" s="849">
        <v>1</v>
      </c>
      <c r="M102" s="849">
        <v>73</v>
      </c>
      <c r="N102" s="849">
        <v>1</v>
      </c>
      <c r="O102" s="849">
        <v>73</v>
      </c>
      <c r="P102" s="837">
        <v>1</v>
      </c>
      <c r="Q102" s="850">
        <v>73</v>
      </c>
    </row>
    <row r="103" spans="1:17" ht="14.4" customHeight="1" x14ac:dyDescent="0.3">
      <c r="A103" s="831" t="s">
        <v>5386</v>
      </c>
      <c r="B103" s="832" t="s">
        <v>5387</v>
      </c>
      <c r="C103" s="832" t="s">
        <v>4309</v>
      </c>
      <c r="D103" s="832" t="s">
        <v>5476</v>
      </c>
      <c r="E103" s="832" t="s">
        <v>5477</v>
      </c>
      <c r="F103" s="849">
        <v>3</v>
      </c>
      <c r="G103" s="849">
        <v>552</v>
      </c>
      <c r="H103" s="849"/>
      <c r="I103" s="849">
        <v>184</v>
      </c>
      <c r="J103" s="849"/>
      <c r="K103" s="849"/>
      <c r="L103" s="849"/>
      <c r="M103" s="849"/>
      <c r="N103" s="849">
        <v>7</v>
      </c>
      <c r="O103" s="849">
        <v>1288</v>
      </c>
      <c r="P103" s="837"/>
      <c r="Q103" s="850">
        <v>184</v>
      </c>
    </row>
    <row r="104" spans="1:17" ht="14.4" customHeight="1" x14ac:dyDescent="0.3">
      <c r="A104" s="831" t="s">
        <v>5386</v>
      </c>
      <c r="B104" s="832" t="s">
        <v>5387</v>
      </c>
      <c r="C104" s="832" t="s">
        <v>4309</v>
      </c>
      <c r="D104" s="832" t="s">
        <v>5476</v>
      </c>
      <c r="E104" s="832" t="s">
        <v>5478</v>
      </c>
      <c r="F104" s="849">
        <v>1</v>
      </c>
      <c r="G104" s="849">
        <v>184</v>
      </c>
      <c r="H104" s="849">
        <v>7.6923076923076927E-2</v>
      </c>
      <c r="I104" s="849">
        <v>184</v>
      </c>
      <c r="J104" s="849">
        <v>13</v>
      </c>
      <c r="K104" s="849">
        <v>2392</v>
      </c>
      <c r="L104" s="849">
        <v>1</v>
      </c>
      <c r="M104" s="849">
        <v>184</v>
      </c>
      <c r="N104" s="849">
        <v>1</v>
      </c>
      <c r="O104" s="849">
        <v>184</v>
      </c>
      <c r="P104" s="837">
        <v>7.6923076923076927E-2</v>
      </c>
      <c r="Q104" s="850">
        <v>184</v>
      </c>
    </row>
    <row r="105" spans="1:17" ht="14.4" customHeight="1" x14ac:dyDescent="0.3">
      <c r="A105" s="831" t="s">
        <v>5386</v>
      </c>
      <c r="B105" s="832" t="s">
        <v>5387</v>
      </c>
      <c r="C105" s="832" t="s">
        <v>4309</v>
      </c>
      <c r="D105" s="832" t="s">
        <v>5311</v>
      </c>
      <c r="E105" s="832" t="s">
        <v>5312</v>
      </c>
      <c r="F105" s="849">
        <v>1</v>
      </c>
      <c r="G105" s="849">
        <v>1283</v>
      </c>
      <c r="H105" s="849"/>
      <c r="I105" s="849">
        <v>1283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5386</v>
      </c>
      <c r="B106" s="832" t="s">
        <v>5387</v>
      </c>
      <c r="C106" s="832" t="s">
        <v>4309</v>
      </c>
      <c r="D106" s="832" t="s">
        <v>5479</v>
      </c>
      <c r="E106" s="832" t="s">
        <v>5480</v>
      </c>
      <c r="F106" s="849">
        <v>1819</v>
      </c>
      <c r="G106" s="849">
        <v>271031</v>
      </c>
      <c r="H106" s="849">
        <v>0.88044530493707651</v>
      </c>
      <c r="I106" s="849">
        <v>149</v>
      </c>
      <c r="J106" s="849">
        <v>2066</v>
      </c>
      <c r="K106" s="849">
        <v>307834</v>
      </c>
      <c r="L106" s="849">
        <v>1</v>
      </c>
      <c r="M106" s="849">
        <v>149</v>
      </c>
      <c r="N106" s="849">
        <v>2061</v>
      </c>
      <c r="O106" s="849">
        <v>307089</v>
      </c>
      <c r="P106" s="837">
        <v>0.99757986447241043</v>
      </c>
      <c r="Q106" s="850">
        <v>149</v>
      </c>
    </row>
    <row r="107" spans="1:17" ht="14.4" customHeight="1" x14ac:dyDescent="0.3">
      <c r="A107" s="831" t="s">
        <v>5386</v>
      </c>
      <c r="B107" s="832" t="s">
        <v>5387</v>
      </c>
      <c r="C107" s="832" t="s">
        <v>4309</v>
      </c>
      <c r="D107" s="832" t="s">
        <v>5481</v>
      </c>
      <c r="E107" s="832" t="s">
        <v>5482</v>
      </c>
      <c r="F107" s="849">
        <v>5641</v>
      </c>
      <c r="G107" s="849">
        <v>169230</v>
      </c>
      <c r="H107" s="849">
        <v>0.98878177037686243</v>
      </c>
      <c r="I107" s="849">
        <v>30</v>
      </c>
      <c r="J107" s="849">
        <v>5705</v>
      </c>
      <c r="K107" s="849">
        <v>171150</v>
      </c>
      <c r="L107" s="849">
        <v>1</v>
      </c>
      <c r="M107" s="849">
        <v>30</v>
      </c>
      <c r="N107" s="849">
        <v>6362</v>
      </c>
      <c r="O107" s="849">
        <v>190860</v>
      </c>
      <c r="P107" s="837">
        <v>1.1151621384750219</v>
      </c>
      <c r="Q107" s="850">
        <v>30</v>
      </c>
    </row>
    <row r="108" spans="1:17" ht="14.4" customHeight="1" x14ac:dyDescent="0.3">
      <c r="A108" s="831" t="s">
        <v>5386</v>
      </c>
      <c r="B108" s="832" t="s">
        <v>5387</v>
      </c>
      <c r="C108" s="832" t="s">
        <v>4309</v>
      </c>
      <c r="D108" s="832" t="s">
        <v>5483</v>
      </c>
      <c r="E108" s="832" t="s">
        <v>5484</v>
      </c>
      <c r="F108" s="849"/>
      <c r="G108" s="849"/>
      <c r="H108" s="849"/>
      <c r="I108" s="849"/>
      <c r="J108" s="849"/>
      <c r="K108" s="849"/>
      <c r="L108" s="849"/>
      <c r="M108" s="849"/>
      <c r="N108" s="849">
        <v>2</v>
      </c>
      <c r="O108" s="849">
        <v>62</v>
      </c>
      <c r="P108" s="837"/>
      <c r="Q108" s="850">
        <v>31</v>
      </c>
    </row>
    <row r="109" spans="1:17" ht="14.4" customHeight="1" x14ac:dyDescent="0.3">
      <c r="A109" s="831" t="s">
        <v>5386</v>
      </c>
      <c r="B109" s="832" t="s">
        <v>5387</v>
      </c>
      <c r="C109" s="832" t="s">
        <v>4309</v>
      </c>
      <c r="D109" s="832" t="s">
        <v>5483</v>
      </c>
      <c r="E109" s="832" t="s">
        <v>5485</v>
      </c>
      <c r="F109" s="849">
        <v>70</v>
      </c>
      <c r="G109" s="849">
        <v>2170</v>
      </c>
      <c r="H109" s="849">
        <v>0.81395348837209303</v>
      </c>
      <c r="I109" s="849">
        <v>31</v>
      </c>
      <c r="J109" s="849">
        <v>86</v>
      </c>
      <c r="K109" s="849">
        <v>2666</v>
      </c>
      <c r="L109" s="849">
        <v>1</v>
      </c>
      <c r="M109" s="849">
        <v>31</v>
      </c>
      <c r="N109" s="849">
        <v>115</v>
      </c>
      <c r="O109" s="849">
        <v>3565</v>
      </c>
      <c r="P109" s="837">
        <v>1.3372093023255813</v>
      </c>
      <c r="Q109" s="850">
        <v>31</v>
      </c>
    </row>
    <row r="110" spans="1:17" ht="14.4" customHeight="1" x14ac:dyDescent="0.3">
      <c r="A110" s="831" t="s">
        <v>5386</v>
      </c>
      <c r="B110" s="832" t="s">
        <v>5387</v>
      </c>
      <c r="C110" s="832" t="s">
        <v>4309</v>
      </c>
      <c r="D110" s="832" t="s">
        <v>5486</v>
      </c>
      <c r="E110" s="832" t="s">
        <v>5487</v>
      </c>
      <c r="F110" s="849">
        <v>641</v>
      </c>
      <c r="G110" s="849">
        <v>17307</v>
      </c>
      <c r="H110" s="849">
        <v>0.92898550724637685</v>
      </c>
      <c r="I110" s="849">
        <v>27</v>
      </c>
      <c r="J110" s="849">
        <v>690</v>
      </c>
      <c r="K110" s="849">
        <v>18630</v>
      </c>
      <c r="L110" s="849">
        <v>1</v>
      </c>
      <c r="M110" s="849">
        <v>27</v>
      </c>
      <c r="N110" s="849">
        <v>725</v>
      </c>
      <c r="O110" s="849">
        <v>19575</v>
      </c>
      <c r="P110" s="837">
        <v>1.0507246376811594</v>
      </c>
      <c r="Q110" s="850">
        <v>27</v>
      </c>
    </row>
    <row r="111" spans="1:17" ht="14.4" customHeight="1" x14ac:dyDescent="0.3">
      <c r="A111" s="831" t="s">
        <v>5386</v>
      </c>
      <c r="B111" s="832" t="s">
        <v>5387</v>
      </c>
      <c r="C111" s="832" t="s">
        <v>4309</v>
      </c>
      <c r="D111" s="832" t="s">
        <v>5488</v>
      </c>
      <c r="E111" s="832" t="s">
        <v>5489</v>
      </c>
      <c r="F111" s="849">
        <v>1</v>
      </c>
      <c r="G111" s="849">
        <v>256</v>
      </c>
      <c r="H111" s="849"/>
      <c r="I111" s="849">
        <v>256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" customHeight="1" x14ac:dyDescent="0.3">
      <c r="A112" s="831" t="s">
        <v>5386</v>
      </c>
      <c r="B112" s="832" t="s">
        <v>5387</v>
      </c>
      <c r="C112" s="832" t="s">
        <v>4309</v>
      </c>
      <c r="D112" s="832" t="s">
        <v>5488</v>
      </c>
      <c r="E112" s="832" t="s">
        <v>5490</v>
      </c>
      <c r="F112" s="849"/>
      <c r="G112" s="849"/>
      <c r="H112" s="849"/>
      <c r="I112" s="849"/>
      <c r="J112" s="849">
        <v>2</v>
      </c>
      <c r="K112" s="849">
        <v>512</v>
      </c>
      <c r="L112" s="849">
        <v>1</v>
      </c>
      <c r="M112" s="849">
        <v>256</v>
      </c>
      <c r="N112" s="849">
        <v>1</v>
      </c>
      <c r="O112" s="849">
        <v>256</v>
      </c>
      <c r="P112" s="837">
        <v>0.5</v>
      </c>
      <c r="Q112" s="850">
        <v>256</v>
      </c>
    </row>
    <row r="113" spans="1:17" ht="14.4" customHeight="1" x14ac:dyDescent="0.3">
      <c r="A113" s="831" t="s">
        <v>5386</v>
      </c>
      <c r="B113" s="832" t="s">
        <v>5387</v>
      </c>
      <c r="C113" s="832" t="s">
        <v>4309</v>
      </c>
      <c r="D113" s="832" t="s">
        <v>5491</v>
      </c>
      <c r="E113" s="832" t="s">
        <v>5492</v>
      </c>
      <c r="F113" s="849"/>
      <c r="G113" s="849"/>
      <c r="H113" s="849"/>
      <c r="I113" s="849"/>
      <c r="J113" s="849">
        <v>1</v>
      </c>
      <c r="K113" s="849">
        <v>22</v>
      </c>
      <c r="L113" s="849">
        <v>1</v>
      </c>
      <c r="M113" s="849">
        <v>22</v>
      </c>
      <c r="N113" s="849"/>
      <c r="O113" s="849"/>
      <c r="P113" s="837"/>
      <c r="Q113" s="850"/>
    </row>
    <row r="114" spans="1:17" ht="14.4" customHeight="1" x14ac:dyDescent="0.3">
      <c r="A114" s="831" t="s">
        <v>5386</v>
      </c>
      <c r="B114" s="832" t="s">
        <v>5387</v>
      </c>
      <c r="C114" s="832" t="s">
        <v>4309</v>
      </c>
      <c r="D114" s="832" t="s">
        <v>5491</v>
      </c>
      <c r="E114" s="832" t="s">
        <v>5493</v>
      </c>
      <c r="F114" s="849">
        <v>3</v>
      </c>
      <c r="G114" s="849">
        <v>66</v>
      </c>
      <c r="H114" s="849">
        <v>1.5</v>
      </c>
      <c r="I114" s="849">
        <v>22</v>
      </c>
      <c r="J114" s="849">
        <v>2</v>
      </c>
      <c r="K114" s="849">
        <v>44</v>
      </c>
      <c r="L114" s="849">
        <v>1</v>
      </c>
      <c r="M114" s="849">
        <v>22</v>
      </c>
      <c r="N114" s="849">
        <v>1</v>
      </c>
      <c r="O114" s="849">
        <v>22</v>
      </c>
      <c r="P114" s="837">
        <v>0.5</v>
      </c>
      <c r="Q114" s="850">
        <v>22</v>
      </c>
    </row>
    <row r="115" spans="1:17" ht="14.4" customHeight="1" x14ac:dyDescent="0.3">
      <c r="A115" s="831" t="s">
        <v>5386</v>
      </c>
      <c r="B115" s="832" t="s">
        <v>5387</v>
      </c>
      <c r="C115" s="832" t="s">
        <v>4309</v>
      </c>
      <c r="D115" s="832" t="s">
        <v>5494</v>
      </c>
      <c r="E115" s="832" t="s">
        <v>5495</v>
      </c>
      <c r="F115" s="849">
        <v>1348</v>
      </c>
      <c r="G115" s="849">
        <v>33700</v>
      </c>
      <c r="H115" s="849">
        <v>0.92139439507860565</v>
      </c>
      <c r="I115" s="849">
        <v>25</v>
      </c>
      <c r="J115" s="849">
        <v>1463</v>
      </c>
      <c r="K115" s="849">
        <v>36575</v>
      </c>
      <c r="L115" s="849">
        <v>1</v>
      </c>
      <c r="M115" s="849">
        <v>25</v>
      </c>
      <c r="N115" s="849">
        <v>1505</v>
      </c>
      <c r="O115" s="849">
        <v>37625</v>
      </c>
      <c r="P115" s="837">
        <v>1.0287081339712918</v>
      </c>
      <c r="Q115" s="850">
        <v>25</v>
      </c>
    </row>
    <row r="116" spans="1:17" ht="14.4" customHeight="1" x14ac:dyDescent="0.3">
      <c r="A116" s="831" t="s">
        <v>5386</v>
      </c>
      <c r="B116" s="832" t="s">
        <v>5387</v>
      </c>
      <c r="C116" s="832" t="s">
        <v>4309</v>
      </c>
      <c r="D116" s="832" t="s">
        <v>5496</v>
      </c>
      <c r="E116" s="832" t="s">
        <v>5497</v>
      </c>
      <c r="F116" s="849">
        <v>1</v>
      </c>
      <c r="G116" s="849">
        <v>33</v>
      </c>
      <c r="H116" s="849">
        <v>0.2</v>
      </c>
      <c r="I116" s="849">
        <v>33</v>
      </c>
      <c r="J116" s="849">
        <v>5</v>
      </c>
      <c r="K116" s="849">
        <v>165</v>
      </c>
      <c r="L116" s="849">
        <v>1</v>
      </c>
      <c r="M116" s="849">
        <v>33</v>
      </c>
      <c r="N116" s="849">
        <v>3</v>
      </c>
      <c r="O116" s="849">
        <v>99</v>
      </c>
      <c r="P116" s="837">
        <v>0.6</v>
      </c>
      <c r="Q116" s="850">
        <v>33</v>
      </c>
    </row>
    <row r="117" spans="1:17" ht="14.4" customHeight="1" x14ac:dyDescent="0.3">
      <c r="A117" s="831" t="s">
        <v>5386</v>
      </c>
      <c r="B117" s="832" t="s">
        <v>5387</v>
      </c>
      <c r="C117" s="832" t="s">
        <v>4309</v>
      </c>
      <c r="D117" s="832" t="s">
        <v>5498</v>
      </c>
      <c r="E117" s="832" t="s">
        <v>5499</v>
      </c>
      <c r="F117" s="849">
        <v>1</v>
      </c>
      <c r="G117" s="849">
        <v>30</v>
      </c>
      <c r="H117" s="849">
        <v>1</v>
      </c>
      <c r="I117" s="849">
        <v>30</v>
      </c>
      <c r="J117" s="849">
        <v>1</v>
      </c>
      <c r="K117" s="849">
        <v>30</v>
      </c>
      <c r="L117" s="849">
        <v>1</v>
      </c>
      <c r="M117" s="849">
        <v>30</v>
      </c>
      <c r="N117" s="849"/>
      <c r="O117" s="849"/>
      <c r="P117" s="837"/>
      <c r="Q117" s="850"/>
    </row>
    <row r="118" spans="1:17" ht="14.4" customHeight="1" x14ac:dyDescent="0.3">
      <c r="A118" s="831" t="s">
        <v>5386</v>
      </c>
      <c r="B118" s="832" t="s">
        <v>5387</v>
      </c>
      <c r="C118" s="832" t="s">
        <v>4309</v>
      </c>
      <c r="D118" s="832" t="s">
        <v>5498</v>
      </c>
      <c r="E118" s="832" t="s">
        <v>5500</v>
      </c>
      <c r="F118" s="849">
        <v>5</v>
      </c>
      <c r="G118" s="849">
        <v>150</v>
      </c>
      <c r="H118" s="849">
        <v>1.25</v>
      </c>
      <c r="I118" s="849">
        <v>30</v>
      </c>
      <c r="J118" s="849">
        <v>4</v>
      </c>
      <c r="K118" s="849">
        <v>120</v>
      </c>
      <c r="L118" s="849">
        <v>1</v>
      </c>
      <c r="M118" s="849">
        <v>30</v>
      </c>
      <c r="N118" s="849">
        <v>5</v>
      </c>
      <c r="O118" s="849">
        <v>150</v>
      </c>
      <c r="P118" s="837">
        <v>1.25</v>
      </c>
      <c r="Q118" s="850">
        <v>30</v>
      </c>
    </row>
    <row r="119" spans="1:17" ht="14.4" customHeight="1" x14ac:dyDescent="0.3">
      <c r="A119" s="831" t="s">
        <v>5386</v>
      </c>
      <c r="B119" s="832" t="s">
        <v>5387</v>
      </c>
      <c r="C119" s="832" t="s">
        <v>4309</v>
      </c>
      <c r="D119" s="832" t="s">
        <v>5501</v>
      </c>
      <c r="E119" s="832" t="s">
        <v>5502</v>
      </c>
      <c r="F119" s="849">
        <v>6</v>
      </c>
      <c r="G119" s="849">
        <v>1230</v>
      </c>
      <c r="H119" s="849">
        <v>0.35294117647058826</v>
      </c>
      <c r="I119" s="849">
        <v>205</v>
      </c>
      <c r="J119" s="849">
        <v>17</v>
      </c>
      <c r="K119" s="849">
        <v>3485</v>
      </c>
      <c r="L119" s="849">
        <v>1</v>
      </c>
      <c r="M119" s="849">
        <v>205</v>
      </c>
      <c r="N119" s="849">
        <v>17</v>
      </c>
      <c r="O119" s="849">
        <v>3485</v>
      </c>
      <c r="P119" s="837">
        <v>1</v>
      </c>
      <c r="Q119" s="850">
        <v>205</v>
      </c>
    </row>
    <row r="120" spans="1:17" ht="14.4" customHeight="1" x14ac:dyDescent="0.3">
      <c r="A120" s="831" t="s">
        <v>5386</v>
      </c>
      <c r="B120" s="832" t="s">
        <v>5387</v>
      </c>
      <c r="C120" s="832" t="s">
        <v>4309</v>
      </c>
      <c r="D120" s="832" t="s">
        <v>5501</v>
      </c>
      <c r="E120" s="832" t="s">
        <v>5503</v>
      </c>
      <c r="F120" s="849">
        <v>2</v>
      </c>
      <c r="G120" s="849">
        <v>410</v>
      </c>
      <c r="H120" s="849"/>
      <c r="I120" s="849">
        <v>205</v>
      </c>
      <c r="J120" s="849"/>
      <c r="K120" s="849"/>
      <c r="L120" s="849"/>
      <c r="M120" s="849"/>
      <c r="N120" s="849">
        <v>2</v>
      </c>
      <c r="O120" s="849">
        <v>410</v>
      </c>
      <c r="P120" s="837"/>
      <c r="Q120" s="850">
        <v>205</v>
      </c>
    </row>
    <row r="121" spans="1:17" ht="14.4" customHeight="1" x14ac:dyDescent="0.3">
      <c r="A121" s="831" t="s">
        <v>5386</v>
      </c>
      <c r="B121" s="832" t="s">
        <v>5387</v>
      </c>
      <c r="C121" s="832" t="s">
        <v>4309</v>
      </c>
      <c r="D121" s="832" t="s">
        <v>5504</v>
      </c>
      <c r="E121" s="832" t="s">
        <v>5505</v>
      </c>
      <c r="F121" s="849">
        <v>12</v>
      </c>
      <c r="G121" s="849">
        <v>312</v>
      </c>
      <c r="H121" s="849">
        <v>0.8571428571428571</v>
      </c>
      <c r="I121" s="849">
        <v>26</v>
      </c>
      <c r="J121" s="849">
        <v>14</v>
      </c>
      <c r="K121" s="849">
        <v>364</v>
      </c>
      <c r="L121" s="849">
        <v>1</v>
      </c>
      <c r="M121" s="849">
        <v>26</v>
      </c>
      <c r="N121" s="849">
        <v>32</v>
      </c>
      <c r="O121" s="849">
        <v>832</v>
      </c>
      <c r="P121" s="837">
        <v>2.2857142857142856</v>
      </c>
      <c r="Q121" s="850">
        <v>26</v>
      </c>
    </row>
    <row r="122" spans="1:17" ht="14.4" customHeight="1" x14ac:dyDescent="0.3">
      <c r="A122" s="831" t="s">
        <v>5386</v>
      </c>
      <c r="B122" s="832" t="s">
        <v>5387</v>
      </c>
      <c r="C122" s="832" t="s">
        <v>4309</v>
      </c>
      <c r="D122" s="832" t="s">
        <v>5504</v>
      </c>
      <c r="E122" s="832" t="s">
        <v>5506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26</v>
      </c>
      <c r="P122" s="837"/>
      <c r="Q122" s="850">
        <v>26</v>
      </c>
    </row>
    <row r="123" spans="1:17" ht="14.4" customHeight="1" x14ac:dyDescent="0.3">
      <c r="A123" s="831" t="s">
        <v>5386</v>
      </c>
      <c r="B123" s="832" t="s">
        <v>5387</v>
      </c>
      <c r="C123" s="832" t="s">
        <v>4309</v>
      </c>
      <c r="D123" s="832" t="s">
        <v>5507</v>
      </c>
      <c r="E123" s="832" t="s">
        <v>5508</v>
      </c>
      <c r="F123" s="849"/>
      <c r="G123" s="849"/>
      <c r="H123" s="849"/>
      <c r="I123" s="849"/>
      <c r="J123" s="849">
        <v>2</v>
      </c>
      <c r="K123" s="849">
        <v>168</v>
      </c>
      <c r="L123" s="849">
        <v>1</v>
      </c>
      <c r="M123" s="849">
        <v>84</v>
      </c>
      <c r="N123" s="849"/>
      <c r="O123" s="849"/>
      <c r="P123" s="837"/>
      <c r="Q123" s="850"/>
    </row>
    <row r="124" spans="1:17" ht="14.4" customHeight="1" x14ac:dyDescent="0.3">
      <c r="A124" s="831" t="s">
        <v>5386</v>
      </c>
      <c r="B124" s="832" t="s">
        <v>5387</v>
      </c>
      <c r="C124" s="832" t="s">
        <v>4309</v>
      </c>
      <c r="D124" s="832" t="s">
        <v>5507</v>
      </c>
      <c r="E124" s="832" t="s">
        <v>5509</v>
      </c>
      <c r="F124" s="849">
        <v>14</v>
      </c>
      <c r="G124" s="849">
        <v>1176</v>
      </c>
      <c r="H124" s="849">
        <v>1</v>
      </c>
      <c r="I124" s="849">
        <v>84</v>
      </c>
      <c r="J124" s="849">
        <v>14</v>
      </c>
      <c r="K124" s="849">
        <v>1176</v>
      </c>
      <c r="L124" s="849">
        <v>1</v>
      </c>
      <c r="M124" s="849">
        <v>84</v>
      </c>
      <c r="N124" s="849">
        <v>9</v>
      </c>
      <c r="O124" s="849">
        <v>756</v>
      </c>
      <c r="P124" s="837">
        <v>0.6428571428571429</v>
      </c>
      <c r="Q124" s="850">
        <v>84</v>
      </c>
    </row>
    <row r="125" spans="1:17" ht="14.4" customHeight="1" x14ac:dyDescent="0.3">
      <c r="A125" s="831" t="s">
        <v>5386</v>
      </c>
      <c r="B125" s="832" t="s">
        <v>5387</v>
      </c>
      <c r="C125" s="832" t="s">
        <v>4309</v>
      </c>
      <c r="D125" s="832" t="s">
        <v>5510</v>
      </c>
      <c r="E125" s="832" t="s">
        <v>5511</v>
      </c>
      <c r="F125" s="849">
        <v>6</v>
      </c>
      <c r="G125" s="849">
        <v>1056</v>
      </c>
      <c r="H125" s="849"/>
      <c r="I125" s="849">
        <v>176</v>
      </c>
      <c r="J125" s="849"/>
      <c r="K125" s="849"/>
      <c r="L125" s="849"/>
      <c r="M125" s="849"/>
      <c r="N125" s="849">
        <v>5</v>
      </c>
      <c r="O125" s="849">
        <v>880</v>
      </c>
      <c r="P125" s="837"/>
      <c r="Q125" s="850">
        <v>176</v>
      </c>
    </row>
    <row r="126" spans="1:17" ht="14.4" customHeight="1" x14ac:dyDescent="0.3">
      <c r="A126" s="831" t="s">
        <v>5386</v>
      </c>
      <c r="B126" s="832" t="s">
        <v>5387</v>
      </c>
      <c r="C126" s="832" t="s">
        <v>4309</v>
      </c>
      <c r="D126" s="832" t="s">
        <v>5510</v>
      </c>
      <c r="E126" s="832" t="s">
        <v>5512</v>
      </c>
      <c r="F126" s="849">
        <v>1</v>
      </c>
      <c r="G126" s="849">
        <v>176</v>
      </c>
      <c r="H126" s="849">
        <v>0.05</v>
      </c>
      <c r="I126" s="849">
        <v>176</v>
      </c>
      <c r="J126" s="849">
        <v>20</v>
      </c>
      <c r="K126" s="849">
        <v>3520</v>
      </c>
      <c r="L126" s="849">
        <v>1</v>
      </c>
      <c r="M126" s="849">
        <v>176</v>
      </c>
      <c r="N126" s="849">
        <v>5</v>
      </c>
      <c r="O126" s="849">
        <v>880</v>
      </c>
      <c r="P126" s="837">
        <v>0.25</v>
      </c>
      <c r="Q126" s="850">
        <v>176</v>
      </c>
    </row>
    <row r="127" spans="1:17" ht="14.4" customHeight="1" x14ac:dyDescent="0.3">
      <c r="A127" s="831" t="s">
        <v>5386</v>
      </c>
      <c r="B127" s="832" t="s">
        <v>5387</v>
      </c>
      <c r="C127" s="832" t="s">
        <v>4309</v>
      </c>
      <c r="D127" s="832" t="s">
        <v>5513</v>
      </c>
      <c r="E127" s="832" t="s">
        <v>5514</v>
      </c>
      <c r="F127" s="849"/>
      <c r="G127" s="849"/>
      <c r="H127" s="849"/>
      <c r="I127" s="849"/>
      <c r="J127" s="849">
        <v>2</v>
      </c>
      <c r="K127" s="849">
        <v>506</v>
      </c>
      <c r="L127" s="849">
        <v>1</v>
      </c>
      <c r="M127" s="849">
        <v>253</v>
      </c>
      <c r="N127" s="849"/>
      <c r="O127" s="849"/>
      <c r="P127" s="837"/>
      <c r="Q127" s="850"/>
    </row>
    <row r="128" spans="1:17" ht="14.4" customHeight="1" x14ac:dyDescent="0.3">
      <c r="A128" s="831" t="s">
        <v>5386</v>
      </c>
      <c r="B128" s="832" t="s">
        <v>5387</v>
      </c>
      <c r="C128" s="832" t="s">
        <v>4309</v>
      </c>
      <c r="D128" s="832" t="s">
        <v>5515</v>
      </c>
      <c r="E128" s="832" t="s">
        <v>5516</v>
      </c>
      <c r="F128" s="849">
        <v>223</v>
      </c>
      <c r="G128" s="849">
        <v>3345</v>
      </c>
      <c r="H128" s="849">
        <v>0.77430555555555558</v>
      </c>
      <c r="I128" s="849">
        <v>15</v>
      </c>
      <c r="J128" s="849">
        <v>288</v>
      </c>
      <c r="K128" s="849">
        <v>4320</v>
      </c>
      <c r="L128" s="849">
        <v>1</v>
      </c>
      <c r="M128" s="849">
        <v>15</v>
      </c>
      <c r="N128" s="849">
        <v>263</v>
      </c>
      <c r="O128" s="849">
        <v>3945</v>
      </c>
      <c r="P128" s="837">
        <v>0.91319444444444442</v>
      </c>
      <c r="Q128" s="850">
        <v>15</v>
      </c>
    </row>
    <row r="129" spans="1:17" ht="14.4" customHeight="1" x14ac:dyDescent="0.3">
      <c r="A129" s="831" t="s">
        <v>5386</v>
      </c>
      <c r="B129" s="832" t="s">
        <v>5387</v>
      </c>
      <c r="C129" s="832" t="s">
        <v>4309</v>
      </c>
      <c r="D129" s="832" t="s">
        <v>5515</v>
      </c>
      <c r="E129" s="832" t="s">
        <v>5517</v>
      </c>
      <c r="F129" s="849"/>
      <c r="G129" s="849"/>
      <c r="H129" s="849"/>
      <c r="I129" s="849"/>
      <c r="J129" s="849">
        <v>2</v>
      </c>
      <c r="K129" s="849">
        <v>30</v>
      </c>
      <c r="L129" s="849">
        <v>1</v>
      </c>
      <c r="M129" s="849">
        <v>15</v>
      </c>
      <c r="N129" s="849"/>
      <c r="O129" s="849"/>
      <c r="P129" s="837"/>
      <c r="Q129" s="850"/>
    </row>
    <row r="130" spans="1:17" ht="14.4" customHeight="1" x14ac:dyDescent="0.3">
      <c r="A130" s="831" t="s">
        <v>5386</v>
      </c>
      <c r="B130" s="832" t="s">
        <v>5387</v>
      </c>
      <c r="C130" s="832" t="s">
        <v>4309</v>
      </c>
      <c r="D130" s="832" t="s">
        <v>5518</v>
      </c>
      <c r="E130" s="832" t="s">
        <v>5519</v>
      </c>
      <c r="F130" s="849">
        <v>404</v>
      </c>
      <c r="G130" s="849">
        <v>9292</v>
      </c>
      <c r="H130" s="849">
        <v>1.0049751243781095</v>
      </c>
      <c r="I130" s="849">
        <v>23</v>
      </c>
      <c r="J130" s="849">
        <v>402</v>
      </c>
      <c r="K130" s="849">
        <v>9246</v>
      </c>
      <c r="L130" s="849">
        <v>1</v>
      </c>
      <c r="M130" s="849">
        <v>23</v>
      </c>
      <c r="N130" s="849">
        <v>484</v>
      </c>
      <c r="O130" s="849">
        <v>11132</v>
      </c>
      <c r="P130" s="837">
        <v>1.2039800995024876</v>
      </c>
      <c r="Q130" s="850">
        <v>23</v>
      </c>
    </row>
    <row r="131" spans="1:17" ht="14.4" customHeight="1" x14ac:dyDescent="0.3">
      <c r="A131" s="831" t="s">
        <v>5386</v>
      </c>
      <c r="B131" s="832" t="s">
        <v>5387</v>
      </c>
      <c r="C131" s="832" t="s">
        <v>4309</v>
      </c>
      <c r="D131" s="832" t="s">
        <v>5520</v>
      </c>
      <c r="E131" s="832" t="s">
        <v>5521</v>
      </c>
      <c r="F131" s="849"/>
      <c r="G131" s="849"/>
      <c r="H131" s="849"/>
      <c r="I131" s="849"/>
      <c r="J131" s="849">
        <v>1</v>
      </c>
      <c r="K131" s="849">
        <v>252</v>
      </c>
      <c r="L131" s="849">
        <v>1</v>
      </c>
      <c r="M131" s="849">
        <v>252</v>
      </c>
      <c r="N131" s="849"/>
      <c r="O131" s="849"/>
      <c r="P131" s="837"/>
      <c r="Q131" s="850"/>
    </row>
    <row r="132" spans="1:17" ht="14.4" customHeight="1" x14ac:dyDescent="0.3">
      <c r="A132" s="831" t="s">
        <v>5386</v>
      </c>
      <c r="B132" s="832" t="s">
        <v>5387</v>
      </c>
      <c r="C132" s="832" t="s">
        <v>4309</v>
      </c>
      <c r="D132" s="832" t="s">
        <v>5522</v>
      </c>
      <c r="E132" s="832" t="s">
        <v>5523</v>
      </c>
      <c r="F132" s="849">
        <v>5</v>
      </c>
      <c r="G132" s="849">
        <v>185</v>
      </c>
      <c r="H132" s="849">
        <v>1.25</v>
      </c>
      <c r="I132" s="849">
        <v>37</v>
      </c>
      <c r="J132" s="849">
        <v>4</v>
      </c>
      <c r="K132" s="849">
        <v>148</v>
      </c>
      <c r="L132" s="849">
        <v>1</v>
      </c>
      <c r="M132" s="849">
        <v>37</v>
      </c>
      <c r="N132" s="849"/>
      <c r="O132" s="849"/>
      <c r="P132" s="837"/>
      <c r="Q132" s="850"/>
    </row>
    <row r="133" spans="1:17" ht="14.4" customHeight="1" x14ac:dyDescent="0.3">
      <c r="A133" s="831" t="s">
        <v>5386</v>
      </c>
      <c r="B133" s="832" t="s">
        <v>5387</v>
      </c>
      <c r="C133" s="832" t="s">
        <v>4309</v>
      </c>
      <c r="D133" s="832" t="s">
        <v>5524</v>
      </c>
      <c r="E133" s="832" t="s">
        <v>5525</v>
      </c>
      <c r="F133" s="849">
        <v>5600</v>
      </c>
      <c r="G133" s="849">
        <v>128800</v>
      </c>
      <c r="H133" s="849">
        <v>0.97408244912158637</v>
      </c>
      <c r="I133" s="849">
        <v>23</v>
      </c>
      <c r="J133" s="849">
        <v>5749</v>
      </c>
      <c r="K133" s="849">
        <v>132227</v>
      </c>
      <c r="L133" s="849">
        <v>1</v>
      </c>
      <c r="M133" s="849">
        <v>23</v>
      </c>
      <c r="N133" s="849">
        <v>6475</v>
      </c>
      <c r="O133" s="849">
        <v>148925</v>
      </c>
      <c r="P133" s="837">
        <v>1.1262828317968343</v>
      </c>
      <c r="Q133" s="850">
        <v>23</v>
      </c>
    </row>
    <row r="134" spans="1:17" ht="14.4" customHeight="1" x14ac:dyDescent="0.3">
      <c r="A134" s="831" t="s">
        <v>5386</v>
      </c>
      <c r="B134" s="832" t="s">
        <v>5387</v>
      </c>
      <c r="C134" s="832" t="s">
        <v>4309</v>
      </c>
      <c r="D134" s="832" t="s">
        <v>5526</v>
      </c>
      <c r="E134" s="832" t="s">
        <v>5527</v>
      </c>
      <c r="F134" s="849"/>
      <c r="G134" s="849"/>
      <c r="H134" s="849"/>
      <c r="I134" s="849"/>
      <c r="J134" s="849"/>
      <c r="K134" s="849"/>
      <c r="L134" s="849"/>
      <c r="M134" s="849"/>
      <c r="N134" s="849">
        <v>2</v>
      </c>
      <c r="O134" s="849">
        <v>1176</v>
      </c>
      <c r="P134" s="837"/>
      <c r="Q134" s="850">
        <v>588</v>
      </c>
    </row>
    <row r="135" spans="1:17" ht="14.4" customHeight="1" x14ac:dyDescent="0.3">
      <c r="A135" s="831" t="s">
        <v>5386</v>
      </c>
      <c r="B135" s="832" t="s">
        <v>5387</v>
      </c>
      <c r="C135" s="832" t="s">
        <v>4309</v>
      </c>
      <c r="D135" s="832" t="s">
        <v>5528</v>
      </c>
      <c r="E135" s="832" t="s">
        <v>5529</v>
      </c>
      <c r="F135" s="849"/>
      <c r="G135" s="849"/>
      <c r="H135" s="849"/>
      <c r="I135" s="849"/>
      <c r="J135" s="849">
        <v>1</v>
      </c>
      <c r="K135" s="849">
        <v>331</v>
      </c>
      <c r="L135" s="849">
        <v>1</v>
      </c>
      <c r="M135" s="849">
        <v>331</v>
      </c>
      <c r="N135" s="849"/>
      <c r="O135" s="849"/>
      <c r="P135" s="837"/>
      <c r="Q135" s="850"/>
    </row>
    <row r="136" spans="1:17" ht="14.4" customHeight="1" x14ac:dyDescent="0.3">
      <c r="A136" s="831" t="s">
        <v>5386</v>
      </c>
      <c r="B136" s="832" t="s">
        <v>5387</v>
      </c>
      <c r="C136" s="832" t="s">
        <v>4309</v>
      </c>
      <c r="D136" s="832" t="s">
        <v>5530</v>
      </c>
      <c r="E136" s="832" t="s">
        <v>5531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277</v>
      </c>
      <c r="P136" s="837"/>
      <c r="Q136" s="850">
        <v>277</v>
      </c>
    </row>
    <row r="137" spans="1:17" ht="14.4" customHeight="1" x14ac:dyDescent="0.3">
      <c r="A137" s="831" t="s">
        <v>5386</v>
      </c>
      <c r="B137" s="832" t="s">
        <v>5387</v>
      </c>
      <c r="C137" s="832" t="s">
        <v>4309</v>
      </c>
      <c r="D137" s="832" t="s">
        <v>5532</v>
      </c>
      <c r="E137" s="832" t="s">
        <v>5533</v>
      </c>
      <c r="F137" s="849">
        <v>290</v>
      </c>
      <c r="G137" s="849">
        <v>8410</v>
      </c>
      <c r="H137" s="849">
        <v>0.85545722713864303</v>
      </c>
      <c r="I137" s="849">
        <v>29</v>
      </c>
      <c r="J137" s="849">
        <v>339</v>
      </c>
      <c r="K137" s="849">
        <v>9831</v>
      </c>
      <c r="L137" s="849">
        <v>1</v>
      </c>
      <c r="M137" s="849">
        <v>29</v>
      </c>
      <c r="N137" s="849">
        <v>348</v>
      </c>
      <c r="O137" s="849">
        <v>10092</v>
      </c>
      <c r="P137" s="837">
        <v>1.0265486725663717</v>
      </c>
      <c r="Q137" s="850">
        <v>29</v>
      </c>
    </row>
    <row r="138" spans="1:17" ht="14.4" customHeight="1" x14ac:dyDescent="0.3">
      <c r="A138" s="831" t="s">
        <v>5386</v>
      </c>
      <c r="B138" s="832" t="s">
        <v>5387</v>
      </c>
      <c r="C138" s="832" t="s">
        <v>4309</v>
      </c>
      <c r="D138" s="832" t="s">
        <v>5534</v>
      </c>
      <c r="E138" s="832" t="s">
        <v>5535</v>
      </c>
      <c r="F138" s="849"/>
      <c r="G138" s="849"/>
      <c r="H138" s="849"/>
      <c r="I138" s="849"/>
      <c r="J138" s="849">
        <v>1</v>
      </c>
      <c r="K138" s="849">
        <v>178</v>
      </c>
      <c r="L138" s="849">
        <v>1</v>
      </c>
      <c r="M138" s="849">
        <v>178</v>
      </c>
      <c r="N138" s="849"/>
      <c r="O138" s="849"/>
      <c r="P138" s="837"/>
      <c r="Q138" s="850"/>
    </row>
    <row r="139" spans="1:17" ht="14.4" customHeight="1" x14ac:dyDescent="0.3">
      <c r="A139" s="831" t="s">
        <v>5386</v>
      </c>
      <c r="B139" s="832" t="s">
        <v>5387</v>
      </c>
      <c r="C139" s="832" t="s">
        <v>4309</v>
      </c>
      <c r="D139" s="832" t="s">
        <v>5536</v>
      </c>
      <c r="E139" s="832" t="s">
        <v>5537</v>
      </c>
      <c r="F139" s="849">
        <v>1</v>
      </c>
      <c r="G139" s="849">
        <v>15</v>
      </c>
      <c r="H139" s="849">
        <v>0.16666666666666666</v>
      </c>
      <c r="I139" s="849">
        <v>15</v>
      </c>
      <c r="J139" s="849">
        <v>6</v>
      </c>
      <c r="K139" s="849">
        <v>90</v>
      </c>
      <c r="L139" s="849">
        <v>1</v>
      </c>
      <c r="M139" s="849">
        <v>15</v>
      </c>
      <c r="N139" s="849">
        <v>1</v>
      </c>
      <c r="O139" s="849">
        <v>15</v>
      </c>
      <c r="P139" s="837">
        <v>0.16666666666666666</v>
      </c>
      <c r="Q139" s="850">
        <v>15</v>
      </c>
    </row>
    <row r="140" spans="1:17" ht="14.4" customHeight="1" x14ac:dyDescent="0.3">
      <c r="A140" s="831" t="s">
        <v>5386</v>
      </c>
      <c r="B140" s="832" t="s">
        <v>5387</v>
      </c>
      <c r="C140" s="832" t="s">
        <v>4309</v>
      </c>
      <c r="D140" s="832" t="s">
        <v>5538</v>
      </c>
      <c r="E140" s="832" t="s">
        <v>5539</v>
      </c>
      <c r="F140" s="849">
        <v>727</v>
      </c>
      <c r="G140" s="849">
        <v>13813</v>
      </c>
      <c r="H140" s="849">
        <v>0.83276059564719362</v>
      </c>
      <c r="I140" s="849">
        <v>19</v>
      </c>
      <c r="J140" s="849">
        <v>873</v>
      </c>
      <c r="K140" s="849">
        <v>16587</v>
      </c>
      <c r="L140" s="849">
        <v>1</v>
      </c>
      <c r="M140" s="849">
        <v>19</v>
      </c>
      <c r="N140" s="849">
        <v>811</v>
      </c>
      <c r="O140" s="849">
        <v>15409</v>
      </c>
      <c r="P140" s="837">
        <v>0.92898052691867128</v>
      </c>
      <c r="Q140" s="850">
        <v>19</v>
      </c>
    </row>
    <row r="141" spans="1:17" ht="14.4" customHeight="1" x14ac:dyDescent="0.3">
      <c r="A141" s="831" t="s">
        <v>5386</v>
      </c>
      <c r="B141" s="832" t="s">
        <v>5387</v>
      </c>
      <c r="C141" s="832" t="s">
        <v>4309</v>
      </c>
      <c r="D141" s="832" t="s">
        <v>5538</v>
      </c>
      <c r="E141" s="832" t="s">
        <v>5540</v>
      </c>
      <c r="F141" s="849">
        <v>1</v>
      </c>
      <c r="G141" s="849">
        <v>19</v>
      </c>
      <c r="H141" s="849"/>
      <c r="I141" s="849">
        <v>19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5386</v>
      </c>
      <c r="B142" s="832" t="s">
        <v>5387</v>
      </c>
      <c r="C142" s="832" t="s">
        <v>4309</v>
      </c>
      <c r="D142" s="832" t="s">
        <v>5541</v>
      </c>
      <c r="E142" s="832" t="s">
        <v>5542</v>
      </c>
      <c r="F142" s="849">
        <v>2330</v>
      </c>
      <c r="G142" s="849">
        <v>46600</v>
      </c>
      <c r="H142" s="849">
        <v>0.89237839908081196</v>
      </c>
      <c r="I142" s="849">
        <v>20</v>
      </c>
      <c r="J142" s="849">
        <v>2611</v>
      </c>
      <c r="K142" s="849">
        <v>52220</v>
      </c>
      <c r="L142" s="849">
        <v>1</v>
      </c>
      <c r="M142" s="849">
        <v>20</v>
      </c>
      <c r="N142" s="849">
        <v>2566</v>
      </c>
      <c r="O142" s="849">
        <v>51320</v>
      </c>
      <c r="P142" s="837">
        <v>0.98276522405208733</v>
      </c>
      <c r="Q142" s="850">
        <v>20</v>
      </c>
    </row>
    <row r="143" spans="1:17" ht="14.4" customHeight="1" x14ac:dyDescent="0.3">
      <c r="A143" s="831" t="s">
        <v>5386</v>
      </c>
      <c r="B143" s="832" t="s">
        <v>5387</v>
      </c>
      <c r="C143" s="832" t="s">
        <v>4309</v>
      </c>
      <c r="D143" s="832" t="s">
        <v>5543</v>
      </c>
      <c r="E143" s="832" t="s">
        <v>5544</v>
      </c>
      <c r="F143" s="849"/>
      <c r="G143" s="849"/>
      <c r="H143" s="849"/>
      <c r="I143" s="849"/>
      <c r="J143" s="849">
        <v>1</v>
      </c>
      <c r="K143" s="849">
        <v>268</v>
      </c>
      <c r="L143" s="849">
        <v>1</v>
      </c>
      <c r="M143" s="849">
        <v>268</v>
      </c>
      <c r="N143" s="849"/>
      <c r="O143" s="849"/>
      <c r="P143" s="837"/>
      <c r="Q143" s="850"/>
    </row>
    <row r="144" spans="1:17" ht="14.4" customHeight="1" x14ac:dyDescent="0.3">
      <c r="A144" s="831" t="s">
        <v>5386</v>
      </c>
      <c r="B144" s="832" t="s">
        <v>5387</v>
      </c>
      <c r="C144" s="832" t="s">
        <v>4309</v>
      </c>
      <c r="D144" s="832" t="s">
        <v>5545</v>
      </c>
      <c r="E144" s="832" t="s">
        <v>5546</v>
      </c>
      <c r="F144" s="849">
        <v>7</v>
      </c>
      <c r="G144" s="849">
        <v>588</v>
      </c>
      <c r="H144" s="849">
        <v>1.4</v>
      </c>
      <c r="I144" s="849">
        <v>84</v>
      </c>
      <c r="J144" s="849">
        <v>5</v>
      </c>
      <c r="K144" s="849">
        <v>420</v>
      </c>
      <c r="L144" s="849">
        <v>1</v>
      </c>
      <c r="M144" s="849">
        <v>84</v>
      </c>
      <c r="N144" s="849"/>
      <c r="O144" s="849"/>
      <c r="P144" s="837"/>
      <c r="Q144" s="850"/>
    </row>
    <row r="145" spans="1:17" ht="14.4" customHeight="1" x14ac:dyDescent="0.3">
      <c r="A145" s="831" t="s">
        <v>5386</v>
      </c>
      <c r="B145" s="832" t="s">
        <v>5387</v>
      </c>
      <c r="C145" s="832" t="s">
        <v>4309</v>
      </c>
      <c r="D145" s="832" t="s">
        <v>5547</v>
      </c>
      <c r="E145" s="832" t="s">
        <v>5548</v>
      </c>
      <c r="F145" s="849"/>
      <c r="G145" s="849"/>
      <c r="H145" s="849"/>
      <c r="I145" s="849"/>
      <c r="J145" s="849"/>
      <c r="K145" s="849"/>
      <c r="L145" s="849"/>
      <c r="M145" s="849"/>
      <c r="N145" s="849">
        <v>2</v>
      </c>
      <c r="O145" s="849">
        <v>530</v>
      </c>
      <c r="P145" s="837"/>
      <c r="Q145" s="850">
        <v>265</v>
      </c>
    </row>
    <row r="146" spans="1:17" ht="14.4" customHeight="1" x14ac:dyDescent="0.3">
      <c r="A146" s="831" t="s">
        <v>5386</v>
      </c>
      <c r="B146" s="832" t="s">
        <v>5387</v>
      </c>
      <c r="C146" s="832" t="s">
        <v>4309</v>
      </c>
      <c r="D146" s="832" t="s">
        <v>5549</v>
      </c>
      <c r="E146" s="832" t="s">
        <v>5550</v>
      </c>
      <c r="F146" s="849"/>
      <c r="G146" s="849"/>
      <c r="H146" s="849"/>
      <c r="I146" s="849"/>
      <c r="J146" s="849">
        <v>1</v>
      </c>
      <c r="K146" s="849">
        <v>78</v>
      </c>
      <c r="L146" s="849">
        <v>1</v>
      </c>
      <c r="M146" s="849">
        <v>78</v>
      </c>
      <c r="N146" s="849"/>
      <c r="O146" s="849"/>
      <c r="P146" s="837"/>
      <c r="Q146" s="850"/>
    </row>
    <row r="147" spans="1:17" ht="14.4" customHeight="1" x14ac:dyDescent="0.3">
      <c r="A147" s="831" t="s">
        <v>5386</v>
      </c>
      <c r="B147" s="832" t="s">
        <v>5387</v>
      </c>
      <c r="C147" s="832" t="s">
        <v>4309</v>
      </c>
      <c r="D147" s="832" t="s">
        <v>5549</v>
      </c>
      <c r="E147" s="832" t="s">
        <v>5551</v>
      </c>
      <c r="F147" s="849"/>
      <c r="G147" s="849"/>
      <c r="H147" s="849"/>
      <c r="I147" s="849"/>
      <c r="J147" s="849">
        <v>2</v>
      </c>
      <c r="K147" s="849">
        <v>156</v>
      </c>
      <c r="L147" s="849">
        <v>1</v>
      </c>
      <c r="M147" s="849">
        <v>78</v>
      </c>
      <c r="N147" s="849"/>
      <c r="O147" s="849"/>
      <c r="P147" s="837"/>
      <c r="Q147" s="850"/>
    </row>
    <row r="148" spans="1:17" ht="14.4" customHeight="1" x14ac:dyDescent="0.3">
      <c r="A148" s="831" t="s">
        <v>5386</v>
      </c>
      <c r="B148" s="832" t="s">
        <v>5387</v>
      </c>
      <c r="C148" s="832" t="s">
        <v>4309</v>
      </c>
      <c r="D148" s="832" t="s">
        <v>5552</v>
      </c>
      <c r="E148" s="832" t="s">
        <v>5553</v>
      </c>
      <c r="F148" s="849">
        <v>3</v>
      </c>
      <c r="G148" s="849">
        <v>63</v>
      </c>
      <c r="H148" s="849">
        <v>1.5</v>
      </c>
      <c r="I148" s="849">
        <v>21</v>
      </c>
      <c r="J148" s="849">
        <v>2</v>
      </c>
      <c r="K148" s="849">
        <v>42</v>
      </c>
      <c r="L148" s="849">
        <v>1</v>
      </c>
      <c r="M148" s="849">
        <v>21</v>
      </c>
      <c r="N148" s="849"/>
      <c r="O148" s="849"/>
      <c r="P148" s="837"/>
      <c r="Q148" s="850"/>
    </row>
    <row r="149" spans="1:17" ht="14.4" customHeight="1" x14ac:dyDescent="0.3">
      <c r="A149" s="831" t="s">
        <v>5386</v>
      </c>
      <c r="B149" s="832" t="s">
        <v>5387</v>
      </c>
      <c r="C149" s="832" t="s">
        <v>4309</v>
      </c>
      <c r="D149" s="832" t="s">
        <v>5554</v>
      </c>
      <c r="E149" s="832" t="s">
        <v>5555</v>
      </c>
      <c r="F149" s="849">
        <v>82</v>
      </c>
      <c r="G149" s="849">
        <v>1804</v>
      </c>
      <c r="H149" s="849">
        <v>1.0379746835443038</v>
      </c>
      <c r="I149" s="849">
        <v>22</v>
      </c>
      <c r="J149" s="849">
        <v>79</v>
      </c>
      <c r="K149" s="849">
        <v>1738</v>
      </c>
      <c r="L149" s="849">
        <v>1</v>
      </c>
      <c r="M149" s="849">
        <v>22</v>
      </c>
      <c r="N149" s="849">
        <v>116</v>
      </c>
      <c r="O149" s="849">
        <v>2552</v>
      </c>
      <c r="P149" s="837">
        <v>1.4683544303797469</v>
      </c>
      <c r="Q149" s="850">
        <v>22</v>
      </c>
    </row>
    <row r="150" spans="1:17" ht="14.4" customHeight="1" x14ac:dyDescent="0.3">
      <c r="A150" s="831" t="s">
        <v>5386</v>
      </c>
      <c r="B150" s="832" t="s">
        <v>5387</v>
      </c>
      <c r="C150" s="832" t="s">
        <v>4309</v>
      </c>
      <c r="D150" s="832" t="s">
        <v>5554</v>
      </c>
      <c r="E150" s="832" t="s">
        <v>5556</v>
      </c>
      <c r="F150" s="849"/>
      <c r="G150" s="849"/>
      <c r="H150" s="849"/>
      <c r="I150" s="849"/>
      <c r="J150" s="849"/>
      <c r="K150" s="849"/>
      <c r="L150" s="849"/>
      <c r="M150" s="849"/>
      <c r="N150" s="849">
        <v>1</v>
      </c>
      <c r="O150" s="849">
        <v>22</v>
      </c>
      <c r="P150" s="837"/>
      <c r="Q150" s="850">
        <v>22</v>
      </c>
    </row>
    <row r="151" spans="1:17" ht="14.4" customHeight="1" x14ac:dyDescent="0.3">
      <c r="A151" s="831" t="s">
        <v>5386</v>
      </c>
      <c r="B151" s="832" t="s">
        <v>5387</v>
      </c>
      <c r="C151" s="832" t="s">
        <v>4309</v>
      </c>
      <c r="D151" s="832" t="s">
        <v>5557</v>
      </c>
      <c r="E151" s="832" t="s">
        <v>5558</v>
      </c>
      <c r="F151" s="849"/>
      <c r="G151" s="849"/>
      <c r="H151" s="849"/>
      <c r="I151" s="849"/>
      <c r="J151" s="849">
        <v>1</v>
      </c>
      <c r="K151" s="849">
        <v>172</v>
      </c>
      <c r="L151" s="849">
        <v>1</v>
      </c>
      <c r="M151" s="849">
        <v>172</v>
      </c>
      <c r="N151" s="849"/>
      <c r="O151" s="849"/>
      <c r="P151" s="837"/>
      <c r="Q151" s="850"/>
    </row>
    <row r="152" spans="1:17" ht="14.4" customHeight="1" x14ac:dyDescent="0.3">
      <c r="A152" s="831" t="s">
        <v>5386</v>
      </c>
      <c r="B152" s="832" t="s">
        <v>5387</v>
      </c>
      <c r="C152" s="832" t="s">
        <v>4309</v>
      </c>
      <c r="D152" s="832" t="s">
        <v>5559</v>
      </c>
      <c r="E152" s="832" t="s">
        <v>5560</v>
      </c>
      <c r="F152" s="849"/>
      <c r="G152" s="849"/>
      <c r="H152" s="849"/>
      <c r="I152" s="849"/>
      <c r="J152" s="849">
        <v>1</v>
      </c>
      <c r="K152" s="849">
        <v>495</v>
      </c>
      <c r="L152" s="849">
        <v>1</v>
      </c>
      <c r="M152" s="849">
        <v>495</v>
      </c>
      <c r="N152" s="849"/>
      <c r="O152" s="849"/>
      <c r="P152" s="837"/>
      <c r="Q152" s="850"/>
    </row>
    <row r="153" spans="1:17" ht="14.4" customHeight="1" x14ac:dyDescent="0.3">
      <c r="A153" s="831" t="s">
        <v>5386</v>
      </c>
      <c r="B153" s="832" t="s">
        <v>5387</v>
      </c>
      <c r="C153" s="832" t="s">
        <v>4309</v>
      </c>
      <c r="D153" s="832" t="s">
        <v>5561</v>
      </c>
      <c r="E153" s="832" t="s">
        <v>5562</v>
      </c>
      <c r="F153" s="849">
        <v>1</v>
      </c>
      <c r="G153" s="849">
        <v>579</v>
      </c>
      <c r="H153" s="849"/>
      <c r="I153" s="849">
        <v>579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5386</v>
      </c>
      <c r="B154" s="832" t="s">
        <v>5387</v>
      </c>
      <c r="C154" s="832" t="s">
        <v>4309</v>
      </c>
      <c r="D154" s="832" t="s">
        <v>5313</v>
      </c>
      <c r="E154" s="832" t="s">
        <v>5314</v>
      </c>
      <c r="F154" s="849">
        <v>1</v>
      </c>
      <c r="G154" s="849">
        <v>1011</v>
      </c>
      <c r="H154" s="849"/>
      <c r="I154" s="849">
        <v>1011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5386</v>
      </c>
      <c r="B155" s="832" t="s">
        <v>5387</v>
      </c>
      <c r="C155" s="832" t="s">
        <v>4309</v>
      </c>
      <c r="D155" s="832" t="s">
        <v>5563</v>
      </c>
      <c r="E155" s="832" t="s">
        <v>5564</v>
      </c>
      <c r="F155" s="849"/>
      <c r="G155" s="849"/>
      <c r="H155" s="849"/>
      <c r="I155" s="849"/>
      <c r="J155" s="849">
        <v>1</v>
      </c>
      <c r="K155" s="849">
        <v>168</v>
      </c>
      <c r="L155" s="849">
        <v>1</v>
      </c>
      <c r="M155" s="849">
        <v>168</v>
      </c>
      <c r="N155" s="849">
        <v>1</v>
      </c>
      <c r="O155" s="849">
        <v>168</v>
      </c>
      <c r="P155" s="837">
        <v>1</v>
      </c>
      <c r="Q155" s="850">
        <v>168</v>
      </c>
    </row>
    <row r="156" spans="1:17" ht="14.4" customHeight="1" x14ac:dyDescent="0.3">
      <c r="A156" s="831" t="s">
        <v>5386</v>
      </c>
      <c r="B156" s="832" t="s">
        <v>5387</v>
      </c>
      <c r="C156" s="832" t="s">
        <v>4309</v>
      </c>
      <c r="D156" s="832" t="s">
        <v>5565</v>
      </c>
      <c r="E156" s="832" t="s">
        <v>5566</v>
      </c>
      <c r="F156" s="849">
        <v>2</v>
      </c>
      <c r="G156" s="849">
        <v>254</v>
      </c>
      <c r="H156" s="849">
        <v>1</v>
      </c>
      <c r="I156" s="849">
        <v>127</v>
      </c>
      <c r="J156" s="849">
        <v>2</v>
      </c>
      <c r="K156" s="849">
        <v>254</v>
      </c>
      <c r="L156" s="849">
        <v>1</v>
      </c>
      <c r="M156" s="849">
        <v>127</v>
      </c>
      <c r="N156" s="849"/>
      <c r="O156" s="849"/>
      <c r="P156" s="837"/>
      <c r="Q156" s="850"/>
    </row>
    <row r="157" spans="1:17" ht="14.4" customHeight="1" x14ac:dyDescent="0.3">
      <c r="A157" s="831" t="s">
        <v>5386</v>
      </c>
      <c r="B157" s="832" t="s">
        <v>5387</v>
      </c>
      <c r="C157" s="832" t="s">
        <v>4309</v>
      </c>
      <c r="D157" s="832" t="s">
        <v>5565</v>
      </c>
      <c r="E157" s="832" t="s">
        <v>5567</v>
      </c>
      <c r="F157" s="849">
        <v>1</v>
      </c>
      <c r="G157" s="849">
        <v>127</v>
      </c>
      <c r="H157" s="849"/>
      <c r="I157" s="849">
        <v>127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5386</v>
      </c>
      <c r="B158" s="832" t="s">
        <v>5387</v>
      </c>
      <c r="C158" s="832" t="s">
        <v>4309</v>
      </c>
      <c r="D158" s="832" t="s">
        <v>5568</v>
      </c>
      <c r="E158" s="832" t="s">
        <v>5569</v>
      </c>
      <c r="F158" s="849">
        <v>1</v>
      </c>
      <c r="G158" s="849">
        <v>310</v>
      </c>
      <c r="H158" s="849"/>
      <c r="I158" s="849">
        <v>310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5386</v>
      </c>
      <c r="B159" s="832" t="s">
        <v>5387</v>
      </c>
      <c r="C159" s="832" t="s">
        <v>4309</v>
      </c>
      <c r="D159" s="832" t="s">
        <v>5570</v>
      </c>
      <c r="E159" s="832" t="s">
        <v>5571</v>
      </c>
      <c r="F159" s="849">
        <v>1</v>
      </c>
      <c r="G159" s="849">
        <v>23</v>
      </c>
      <c r="H159" s="849"/>
      <c r="I159" s="849">
        <v>23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5386</v>
      </c>
      <c r="B160" s="832" t="s">
        <v>5387</v>
      </c>
      <c r="C160" s="832" t="s">
        <v>4309</v>
      </c>
      <c r="D160" s="832" t="s">
        <v>5570</v>
      </c>
      <c r="E160" s="832" t="s">
        <v>5572</v>
      </c>
      <c r="F160" s="849">
        <v>4</v>
      </c>
      <c r="G160" s="849">
        <v>92</v>
      </c>
      <c r="H160" s="849">
        <v>0.19047619047619047</v>
      </c>
      <c r="I160" s="849">
        <v>23</v>
      </c>
      <c r="J160" s="849">
        <v>21</v>
      </c>
      <c r="K160" s="849">
        <v>483</v>
      </c>
      <c r="L160" s="849">
        <v>1</v>
      </c>
      <c r="M160" s="849">
        <v>23</v>
      </c>
      <c r="N160" s="849">
        <v>6</v>
      </c>
      <c r="O160" s="849">
        <v>138</v>
      </c>
      <c r="P160" s="837">
        <v>0.2857142857142857</v>
      </c>
      <c r="Q160" s="850">
        <v>23</v>
      </c>
    </row>
    <row r="161" spans="1:17" ht="14.4" customHeight="1" x14ac:dyDescent="0.3">
      <c r="A161" s="831" t="s">
        <v>5386</v>
      </c>
      <c r="B161" s="832" t="s">
        <v>5387</v>
      </c>
      <c r="C161" s="832" t="s">
        <v>4309</v>
      </c>
      <c r="D161" s="832" t="s">
        <v>5573</v>
      </c>
      <c r="E161" s="832" t="s">
        <v>5574</v>
      </c>
      <c r="F161" s="849">
        <v>2</v>
      </c>
      <c r="G161" s="849">
        <v>34</v>
      </c>
      <c r="H161" s="849"/>
      <c r="I161" s="849">
        <v>17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5386</v>
      </c>
      <c r="B162" s="832" t="s">
        <v>5387</v>
      </c>
      <c r="C162" s="832" t="s">
        <v>4309</v>
      </c>
      <c r="D162" s="832" t="s">
        <v>5575</v>
      </c>
      <c r="E162" s="832" t="s">
        <v>5576</v>
      </c>
      <c r="F162" s="849"/>
      <c r="G162" s="849"/>
      <c r="H162" s="849"/>
      <c r="I162" s="849"/>
      <c r="J162" s="849">
        <v>2</v>
      </c>
      <c r="K162" s="849">
        <v>266</v>
      </c>
      <c r="L162" s="849">
        <v>1</v>
      </c>
      <c r="M162" s="849">
        <v>133</v>
      </c>
      <c r="N162" s="849"/>
      <c r="O162" s="849"/>
      <c r="P162" s="837"/>
      <c r="Q162" s="850"/>
    </row>
    <row r="163" spans="1:17" ht="14.4" customHeight="1" x14ac:dyDescent="0.3">
      <c r="A163" s="831" t="s">
        <v>5386</v>
      </c>
      <c r="B163" s="832" t="s">
        <v>5387</v>
      </c>
      <c r="C163" s="832" t="s">
        <v>4309</v>
      </c>
      <c r="D163" s="832" t="s">
        <v>5575</v>
      </c>
      <c r="E163" s="832" t="s">
        <v>5577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133</v>
      </c>
      <c r="P163" s="837"/>
      <c r="Q163" s="850">
        <v>133</v>
      </c>
    </row>
    <row r="164" spans="1:17" ht="14.4" customHeight="1" x14ac:dyDescent="0.3">
      <c r="A164" s="831" t="s">
        <v>5386</v>
      </c>
      <c r="B164" s="832" t="s">
        <v>5387</v>
      </c>
      <c r="C164" s="832" t="s">
        <v>4309</v>
      </c>
      <c r="D164" s="832" t="s">
        <v>5578</v>
      </c>
      <c r="E164" s="832" t="s">
        <v>5579</v>
      </c>
      <c r="F164" s="849"/>
      <c r="G164" s="849"/>
      <c r="H164" s="849"/>
      <c r="I164" s="849"/>
      <c r="J164" s="849">
        <v>1</v>
      </c>
      <c r="K164" s="849">
        <v>651</v>
      </c>
      <c r="L164" s="849">
        <v>1</v>
      </c>
      <c r="M164" s="849">
        <v>651</v>
      </c>
      <c r="N164" s="849"/>
      <c r="O164" s="849"/>
      <c r="P164" s="837"/>
      <c r="Q164" s="850"/>
    </row>
    <row r="165" spans="1:17" ht="14.4" customHeight="1" x14ac:dyDescent="0.3">
      <c r="A165" s="831" t="s">
        <v>5386</v>
      </c>
      <c r="B165" s="832" t="s">
        <v>5387</v>
      </c>
      <c r="C165" s="832" t="s">
        <v>4309</v>
      </c>
      <c r="D165" s="832" t="s">
        <v>5580</v>
      </c>
      <c r="E165" s="832" t="s">
        <v>5581</v>
      </c>
      <c r="F165" s="849">
        <v>141</v>
      </c>
      <c r="G165" s="849">
        <v>41454</v>
      </c>
      <c r="H165" s="849">
        <v>1.0217391304347827</v>
      </c>
      <c r="I165" s="849">
        <v>294</v>
      </c>
      <c r="J165" s="849">
        <v>138</v>
      </c>
      <c r="K165" s="849">
        <v>40572</v>
      </c>
      <c r="L165" s="849">
        <v>1</v>
      </c>
      <c r="M165" s="849">
        <v>294</v>
      </c>
      <c r="N165" s="849">
        <v>139</v>
      </c>
      <c r="O165" s="849">
        <v>41005</v>
      </c>
      <c r="P165" s="837">
        <v>1.0106723848959873</v>
      </c>
      <c r="Q165" s="850">
        <v>295</v>
      </c>
    </row>
    <row r="166" spans="1:17" ht="14.4" customHeight="1" x14ac:dyDescent="0.3">
      <c r="A166" s="831" t="s">
        <v>5386</v>
      </c>
      <c r="B166" s="832" t="s">
        <v>5387</v>
      </c>
      <c r="C166" s="832" t="s">
        <v>4309</v>
      </c>
      <c r="D166" s="832" t="s">
        <v>5580</v>
      </c>
      <c r="E166" s="832" t="s">
        <v>5582</v>
      </c>
      <c r="F166" s="849">
        <v>1</v>
      </c>
      <c r="G166" s="849">
        <v>294</v>
      </c>
      <c r="H166" s="849"/>
      <c r="I166" s="849">
        <v>294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5386</v>
      </c>
      <c r="B167" s="832" t="s">
        <v>5387</v>
      </c>
      <c r="C167" s="832" t="s">
        <v>4309</v>
      </c>
      <c r="D167" s="832" t="s">
        <v>5583</v>
      </c>
      <c r="E167" s="832" t="s">
        <v>5584</v>
      </c>
      <c r="F167" s="849">
        <v>798</v>
      </c>
      <c r="G167" s="849">
        <v>35910</v>
      </c>
      <c r="H167" s="849">
        <v>0.90992018244013684</v>
      </c>
      <c r="I167" s="849">
        <v>45</v>
      </c>
      <c r="J167" s="849">
        <v>877</v>
      </c>
      <c r="K167" s="849">
        <v>39465</v>
      </c>
      <c r="L167" s="849">
        <v>1</v>
      </c>
      <c r="M167" s="849">
        <v>45</v>
      </c>
      <c r="N167" s="849">
        <v>854</v>
      </c>
      <c r="O167" s="849">
        <v>38430</v>
      </c>
      <c r="P167" s="837">
        <v>0.97377423033067279</v>
      </c>
      <c r="Q167" s="850">
        <v>45</v>
      </c>
    </row>
    <row r="168" spans="1:17" ht="14.4" customHeight="1" x14ac:dyDescent="0.3">
      <c r="A168" s="831" t="s">
        <v>5386</v>
      </c>
      <c r="B168" s="832" t="s">
        <v>5387</v>
      </c>
      <c r="C168" s="832" t="s">
        <v>4309</v>
      </c>
      <c r="D168" s="832" t="s">
        <v>5583</v>
      </c>
      <c r="E168" s="832" t="s">
        <v>5585</v>
      </c>
      <c r="F168" s="849">
        <v>1</v>
      </c>
      <c r="G168" s="849">
        <v>45</v>
      </c>
      <c r="H168" s="849"/>
      <c r="I168" s="849">
        <v>45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5386</v>
      </c>
      <c r="B169" s="832" t="s">
        <v>5387</v>
      </c>
      <c r="C169" s="832" t="s">
        <v>4309</v>
      </c>
      <c r="D169" s="832" t="s">
        <v>5586</v>
      </c>
      <c r="E169" s="832" t="s">
        <v>5587</v>
      </c>
      <c r="F169" s="849"/>
      <c r="G169" s="849"/>
      <c r="H169" s="849"/>
      <c r="I169" s="849"/>
      <c r="J169" s="849">
        <v>2</v>
      </c>
      <c r="K169" s="849">
        <v>2208</v>
      </c>
      <c r="L169" s="849">
        <v>1</v>
      </c>
      <c r="M169" s="849">
        <v>1104</v>
      </c>
      <c r="N169" s="849"/>
      <c r="O169" s="849"/>
      <c r="P169" s="837"/>
      <c r="Q169" s="850"/>
    </row>
    <row r="170" spans="1:17" ht="14.4" customHeight="1" x14ac:dyDescent="0.3">
      <c r="A170" s="831" t="s">
        <v>5386</v>
      </c>
      <c r="B170" s="832" t="s">
        <v>5387</v>
      </c>
      <c r="C170" s="832" t="s">
        <v>4309</v>
      </c>
      <c r="D170" s="832" t="s">
        <v>5588</v>
      </c>
      <c r="E170" s="832" t="s">
        <v>5589</v>
      </c>
      <c r="F170" s="849"/>
      <c r="G170" s="849"/>
      <c r="H170" s="849"/>
      <c r="I170" s="849"/>
      <c r="J170" s="849">
        <v>1</v>
      </c>
      <c r="K170" s="849">
        <v>46</v>
      </c>
      <c r="L170" s="849">
        <v>1</v>
      </c>
      <c r="M170" s="849">
        <v>46</v>
      </c>
      <c r="N170" s="849"/>
      <c r="O170" s="849"/>
      <c r="P170" s="837"/>
      <c r="Q170" s="850"/>
    </row>
    <row r="171" spans="1:17" ht="14.4" customHeight="1" x14ac:dyDescent="0.3">
      <c r="A171" s="831" t="s">
        <v>5386</v>
      </c>
      <c r="B171" s="832" t="s">
        <v>5387</v>
      </c>
      <c r="C171" s="832" t="s">
        <v>4309</v>
      </c>
      <c r="D171" s="832" t="s">
        <v>5590</v>
      </c>
      <c r="E171" s="832" t="s">
        <v>5591</v>
      </c>
      <c r="F171" s="849"/>
      <c r="G171" s="849"/>
      <c r="H171" s="849"/>
      <c r="I171" s="849"/>
      <c r="J171" s="849">
        <v>1</v>
      </c>
      <c r="K171" s="849">
        <v>528</v>
      </c>
      <c r="L171" s="849">
        <v>1</v>
      </c>
      <c r="M171" s="849">
        <v>528</v>
      </c>
      <c r="N171" s="849"/>
      <c r="O171" s="849"/>
      <c r="P171" s="837"/>
      <c r="Q171" s="850"/>
    </row>
    <row r="172" spans="1:17" ht="14.4" customHeight="1" x14ac:dyDescent="0.3">
      <c r="A172" s="831" t="s">
        <v>5386</v>
      </c>
      <c r="B172" s="832" t="s">
        <v>5387</v>
      </c>
      <c r="C172" s="832" t="s">
        <v>4309</v>
      </c>
      <c r="D172" s="832" t="s">
        <v>5592</v>
      </c>
      <c r="E172" s="832" t="s">
        <v>5593</v>
      </c>
      <c r="F172" s="849">
        <v>1</v>
      </c>
      <c r="G172" s="849">
        <v>31</v>
      </c>
      <c r="H172" s="849"/>
      <c r="I172" s="849">
        <v>31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5386</v>
      </c>
      <c r="B173" s="832" t="s">
        <v>5387</v>
      </c>
      <c r="C173" s="832" t="s">
        <v>4309</v>
      </c>
      <c r="D173" s="832" t="s">
        <v>5594</v>
      </c>
      <c r="E173" s="832" t="s">
        <v>5595</v>
      </c>
      <c r="F173" s="849"/>
      <c r="G173" s="849"/>
      <c r="H173" s="849"/>
      <c r="I173" s="849"/>
      <c r="J173" s="849">
        <v>3</v>
      </c>
      <c r="K173" s="849">
        <v>78</v>
      </c>
      <c r="L173" s="849">
        <v>1</v>
      </c>
      <c r="M173" s="849">
        <v>26</v>
      </c>
      <c r="N173" s="849"/>
      <c r="O173" s="849"/>
      <c r="P173" s="837"/>
      <c r="Q173" s="850"/>
    </row>
    <row r="174" spans="1:17" ht="14.4" customHeight="1" x14ac:dyDescent="0.3">
      <c r="A174" s="831" t="s">
        <v>5386</v>
      </c>
      <c r="B174" s="832" t="s">
        <v>5387</v>
      </c>
      <c r="C174" s="832" t="s">
        <v>4309</v>
      </c>
      <c r="D174" s="832" t="s">
        <v>5596</v>
      </c>
      <c r="E174" s="832" t="s">
        <v>5597</v>
      </c>
      <c r="F174" s="849"/>
      <c r="G174" s="849"/>
      <c r="H174" s="849"/>
      <c r="I174" s="849"/>
      <c r="J174" s="849">
        <v>2</v>
      </c>
      <c r="K174" s="849">
        <v>710</v>
      </c>
      <c r="L174" s="849">
        <v>1</v>
      </c>
      <c r="M174" s="849">
        <v>355</v>
      </c>
      <c r="N174" s="849"/>
      <c r="O174" s="849"/>
      <c r="P174" s="837"/>
      <c r="Q174" s="850"/>
    </row>
    <row r="175" spans="1:17" ht="14.4" customHeight="1" x14ac:dyDescent="0.3">
      <c r="A175" s="831" t="s">
        <v>5386</v>
      </c>
      <c r="B175" s="832" t="s">
        <v>5387</v>
      </c>
      <c r="C175" s="832" t="s">
        <v>4309</v>
      </c>
      <c r="D175" s="832" t="s">
        <v>5598</v>
      </c>
      <c r="E175" s="832" t="s">
        <v>5599</v>
      </c>
      <c r="F175" s="849"/>
      <c r="G175" s="849"/>
      <c r="H175" s="849"/>
      <c r="I175" s="849"/>
      <c r="J175" s="849">
        <v>1</v>
      </c>
      <c r="K175" s="849">
        <v>407</v>
      </c>
      <c r="L175" s="849">
        <v>1</v>
      </c>
      <c r="M175" s="849">
        <v>407</v>
      </c>
      <c r="N175" s="849"/>
      <c r="O175" s="849"/>
      <c r="P175" s="837"/>
      <c r="Q175" s="850"/>
    </row>
    <row r="176" spans="1:17" ht="14.4" customHeight="1" x14ac:dyDescent="0.3">
      <c r="A176" s="831" t="s">
        <v>5386</v>
      </c>
      <c r="B176" s="832" t="s">
        <v>5387</v>
      </c>
      <c r="C176" s="832" t="s">
        <v>4309</v>
      </c>
      <c r="D176" s="832" t="s">
        <v>5600</v>
      </c>
      <c r="E176" s="832" t="s">
        <v>5601</v>
      </c>
      <c r="F176" s="849">
        <v>1</v>
      </c>
      <c r="G176" s="849">
        <v>190</v>
      </c>
      <c r="H176" s="849"/>
      <c r="I176" s="849">
        <v>190</v>
      </c>
      <c r="J176" s="849"/>
      <c r="K176" s="849"/>
      <c r="L176" s="849"/>
      <c r="M176" s="849"/>
      <c r="N176" s="849">
        <v>1</v>
      </c>
      <c r="O176" s="849">
        <v>190</v>
      </c>
      <c r="P176" s="837"/>
      <c r="Q176" s="850">
        <v>190</v>
      </c>
    </row>
    <row r="177" spans="1:17" ht="14.4" customHeight="1" x14ac:dyDescent="0.3">
      <c r="A177" s="831" t="s">
        <v>5386</v>
      </c>
      <c r="B177" s="832" t="s">
        <v>5387</v>
      </c>
      <c r="C177" s="832" t="s">
        <v>4309</v>
      </c>
      <c r="D177" s="832" t="s">
        <v>5602</v>
      </c>
      <c r="E177" s="832" t="s">
        <v>5603</v>
      </c>
      <c r="F177" s="849">
        <v>516</v>
      </c>
      <c r="G177" s="849">
        <v>68628</v>
      </c>
      <c r="H177" s="849">
        <v>0.58569807037457433</v>
      </c>
      <c r="I177" s="849">
        <v>133</v>
      </c>
      <c r="J177" s="849">
        <v>881</v>
      </c>
      <c r="K177" s="849">
        <v>117173</v>
      </c>
      <c r="L177" s="849">
        <v>1</v>
      </c>
      <c r="M177" s="849">
        <v>133</v>
      </c>
      <c r="N177" s="849">
        <v>855</v>
      </c>
      <c r="O177" s="849">
        <v>113715</v>
      </c>
      <c r="P177" s="837">
        <v>0.97048808172531209</v>
      </c>
      <c r="Q177" s="850">
        <v>133</v>
      </c>
    </row>
    <row r="178" spans="1:17" ht="14.4" customHeight="1" x14ac:dyDescent="0.3">
      <c r="A178" s="831" t="s">
        <v>5386</v>
      </c>
      <c r="B178" s="832" t="s">
        <v>5387</v>
      </c>
      <c r="C178" s="832" t="s">
        <v>4309</v>
      </c>
      <c r="D178" s="832" t="s">
        <v>5602</v>
      </c>
      <c r="E178" s="832" t="s">
        <v>5604</v>
      </c>
      <c r="F178" s="849">
        <v>2</v>
      </c>
      <c r="G178" s="849">
        <v>266</v>
      </c>
      <c r="H178" s="849"/>
      <c r="I178" s="849">
        <v>133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5386</v>
      </c>
      <c r="B179" s="832" t="s">
        <v>5387</v>
      </c>
      <c r="C179" s="832" t="s">
        <v>4309</v>
      </c>
      <c r="D179" s="832" t="s">
        <v>5605</v>
      </c>
      <c r="E179" s="832" t="s">
        <v>5606</v>
      </c>
      <c r="F179" s="849">
        <v>251</v>
      </c>
      <c r="G179" s="849">
        <v>9287</v>
      </c>
      <c r="H179" s="849">
        <v>0.59619952494061756</v>
      </c>
      <c r="I179" s="849">
        <v>37</v>
      </c>
      <c r="J179" s="849">
        <v>421</v>
      </c>
      <c r="K179" s="849">
        <v>15577</v>
      </c>
      <c r="L179" s="849">
        <v>1</v>
      </c>
      <c r="M179" s="849">
        <v>37</v>
      </c>
      <c r="N179" s="849">
        <v>400</v>
      </c>
      <c r="O179" s="849">
        <v>14800</v>
      </c>
      <c r="P179" s="837">
        <v>0.95011876484560565</v>
      </c>
      <c r="Q179" s="850">
        <v>37</v>
      </c>
    </row>
    <row r="180" spans="1:17" ht="14.4" customHeight="1" x14ac:dyDescent="0.3">
      <c r="A180" s="831" t="s">
        <v>5386</v>
      </c>
      <c r="B180" s="832" t="s">
        <v>5387</v>
      </c>
      <c r="C180" s="832" t="s">
        <v>4309</v>
      </c>
      <c r="D180" s="832" t="s">
        <v>5605</v>
      </c>
      <c r="E180" s="832" t="s">
        <v>5607</v>
      </c>
      <c r="F180" s="849"/>
      <c r="G180" s="849"/>
      <c r="H180" s="849"/>
      <c r="I180" s="849"/>
      <c r="J180" s="849"/>
      <c r="K180" s="849"/>
      <c r="L180" s="849"/>
      <c r="M180" s="849"/>
      <c r="N180" s="849">
        <v>1</v>
      </c>
      <c r="O180" s="849">
        <v>37</v>
      </c>
      <c r="P180" s="837"/>
      <c r="Q180" s="850">
        <v>37</v>
      </c>
    </row>
    <row r="181" spans="1:17" ht="14.4" customHeight="1" x14ac:dyDescent="0.3">
      <c r="A181" s="831" t="s">
        <v>5386</v>
      </c>
      <c r="B181" s="832" t="s">
        <v>5387</v>
      </c>
      <c r="C181" s="832" t="s">
        <v>4309</v>
      </c>
      <c r="D181" s="832" t="s">
        <v>5608</v>
      </c>
      <c r="E181" s="832" t="s">
        <v>5609</v>
      </c>
      <c r="F181" s="849"/>
      <c r="G181" s="849"/>
      <c r="H181" s="849"/>
      <c r="I181" s="849"/>
      <c r="J181" s="849">
        <v>1</v>
      </c>
      <c r="K181" s="849">
        <v>171</v>
      </c>
      <c r="L181" s="849">
        <v>1</v>
      </c>
      <c r="M181" s="849">
        <v>171</v>
      </c>
      <c r="N181" s="849"/>
      <c r="O181" s="849"/>
      <c r="P181" s="837"/>
      <c r="Q181" s="850"/>
    </row>
    <row r="182" spans="1:17" ht="14.4" customHeight="1" x14ac:dyDescent="0.3">
      <c r="A182" s="831" t="s">
        <v>5386</v>
      </c>
      <c r="B182" s="832" t="s">
        <v>5387</v>
      </c>
      <c r="C182" s="832" t="s">
        <v>4309</v>
      </c>
      <c r="D182" s="832" t="s">
        <v>5610</v>
      </c>
      <c r="E182" s="832" t="s">
        <v>5611</v>
      </c>
      <c r="F182" s="849"/>
      <c r="G182" s="849"/>
      <c r="H182" s="849"/>
      <c r="I182" s="849"/>
      <c r="J182" s="849">
        <v>1</v>
      </c>
      <c r="K182" s="849">
        <v>254</v>
      </c>
      <c r="L182" s="849">
        <v>1</v>
      </c>
      <c r="M182" s="849">
        <v>254</v>
      </c>
      <c r="N182" s="849"/>
      <c r="O182" s="849"/>
      <c r="P182" s="837"/>
      <c r="Q182" s="850"/>
    </row>
    <row r="183" spans="1:17" ht="14.4" customHeight="1" x14ac:dyDescent="0.3">
      <c r="A183" s="831" t="s">
        <v>5386</v>
      </c>
      <c r="B183" s="832" t="s">
        <v>5387</v>
      </c>
      <c r="C183" s="832" t="s">
        <v>4309</v>
      </c>
      <c r="D183" s="832" t="s">
        <v>5612</v>
      </c>
      <c r="E183" s="832" t="s">
        <v>5613</v>
      </c>
      <c r="F183" s="849"/>
      <c r="G183" s="849"/>
      <c r="H183" s="849"/>
      <c r="I183" s="849"/>
      <c r="J183" s="849">
        <v>41</v>
      </c>
      <c r="K183" s="849">
        <v>3813</v>
      </c>
      <c r="L183" s="849">
        <v>1</v>
      </c>
      <c r="M183" s="849">
        <v>93</v>
      </c>
      <c r="N183" s="849">
        <v>1</v>
      </c>
      <c r="O183" s="849">
        <v>93</v>
      </c>
      <c r="P183" s="837">
        <v>2.4390243902439025E-2</v>
      </c>
      <c r="Q183" s="850">
        <v>93</v>
      </c>
    </row>
    <row r="184" spans="1:17" ht="14.4" customHeight="1" x14ac:dyDescent="0.3">
      <c r="A184" s="831" t="s">
        <v>5386</v>
      </c>
      <c r="B184" s="832" t="s">
        <v>5614</v>
      </c>
      <c r="C184" s="832" t="s">
        <v>4309</v>
      </c>
      <c r="D184" s="832" t="s">
        <v>5615</v>
      </c>
      <c r="E184" s="832" t="s">
        <v>5616</v>
      </c>
      <c r="F184" s="849"/>
      <c r="G184" s="849"/>
      <c r="H184" s="849"/>
      <c r="I184" s="849"/>
      <c r="J184" s="849"/>
      <c r="K184" s="849"/>
      <c r="L184" s="849"/>
      <c r="M184" s="849"/>
      <c r="N184" s="849">
        <v>1</v>
      </c>
      <c r="O184" s="849">
        <v>1038</v>
      </c>
      <c r="P184" s="837"/>
      <c r="Q184" s="850">
        <v>1038</v>
      </c>
    </row>
    <row r="185" spans="1:17" ht="14.4" customHeight="1" x14ac:dyDescent="0.3">
      <c r="A185" s="831" t="s">
        <v>5617</v>
      </c>
      <c r="B185" s="832" t="s">
        <v>5618</v>
      </c>
      <c r="C185" s="832" t="s">
        <v>4543</v>
      </c>
      <c r="D185" s="832" t="s">
        <v>5619</v>
      </c>
      <c r="E185" s="832" t="s">
        <v>5620</v>
      </c>
      <c r="F185" s="849"/>
      <c r="G185" s="849"/>
      <c r="H185" s="849"/>
      <c r="I185" s="849"/>
      <c r="J185" s="849">
        <v>0</v>
      </c>
      <c r="K185" s="849">
        <v>0</v>
      </c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5617</v>
      </c>
      <c r="B186" s="832" t="s">
        <v>5618</v>
      </c>
      <c r="C186" s="832" t="s">
        <v>4543</v>
      </c>
      <c r="D186" s="832" t="s">
        <v>5621</v>
      </c>
      <c r="E186" s="832" t="s">
        <v>5622</v>
      </c>
      <c r="F186" s="849"/>
      <c r="G186" s="849"/>
      <c r="H186" s="849"/>
      <c r="I186" s="849"/>
      <c r="J186" s="849"/>
      <c r="K186" s="849"/>
      <c r="L186" s="849"/>
      <c r="M186" s="849"/>
      <c r="N186" s="849">
        <v>2.0100000000000002</v>
      </c>
      <c r="O186" s="849">
        <v>5206.9500000000007</v>
      </c>
      <c r="P186" s="837"/>
      <c r="Q186" s="850">
        <v>2590.5223880597014</v>
      </c>
    </row>
    <row r="187" spans="1:17" ht="14.4" customHeight="1" x14ac:dyDescent="0.3">
      <c r="A187" s="831" t="s">
        <v>5617</v>
      </c>
      <c r="B187" s="832" t="s">
        <v>5618</v>
      </c>
      <c r="C187" s="832" t="s">
        <v>4543</v>
      </c>
      <c r="D187" s="832" t="s">
        <v>5623</v>
      </c>
      <c r="E187" s="832" t="s">
        <v>5624</v>
      </c>
      <c r="F187" s="849">
        <v>6.5500000000000007</v>
      </c>
      <c r="G187" s="849">
        <v>6469.2699999999995</v>
      </c>
      <c r="H187" s="849">
        <v>2.2200652024708303</v>
      </c>
      <c r="I187" s="849">
        <v>987.67480916030513</v>
      </c>
      <c r="J187" s="849">
        <v>2.9000000000000004</v>
      </c>
      <c r="K187" s="849">
        <v>2914</v>
      </c>
      <c r="L187" s="849">
        <v>1</v>
      </c>
      <c r="M187" s="849">
        <v>1004.8275862068964</v>
      </c>
      <c r="N187" s="849"/>
      <c r="O187" s="849"/>
      <c r="P187" s="837"/>
      <c r="Q187" s="850"/>
    </row>
    <row r="188" spans="1:17" ht="14.4" customHeight="1" x14ac:dyDescent="0.3">
      <c r="A188" s="831" t="s">
        <v>5617</v>
      </c>
      <c r="B188" s="832" t="s">
        <v>5618</v>
      </c>
      <c r="C188" s="832" t="s">
        <v>4543</v>
      </c>
      <c r="D188" s="832" t="s">
        <v>5625</v>
      </c>
      <c r="E188" s="832" t="s">
        <v>4554</v>
      </c>
      <c r="F188" s="849">
        <v>0.18</v>
      </c>
      <c r="G188" s="849">
        <v>1779.8200000000002</v>
      </c>
      <c r="H188" s="849">
        <v>0.18749947326282082</v>
      </c>
      <c r="I188" s="849">
        <v>9887.8888888888905</v>
      </c>
      <c r="J188" s="849">
        <v>0.96000000000000008</v>
      </c>
      <c r="K188" s="849">
        <v>9492.4</v>
      </c>
      <c r="L188" s="849">
        <v>1</v>
      </c>
      <c r="M188" s="849">
        <v>9887.9166666666661</v>
      </c>
      <c r="N188" s="849">
        <v>0.88</v>
      </c>
      <c r="O188" s="849">
        <v>8701.3499999999985</v>
      </c>
      <c r="P188" s="837">
        <v>0.91666491087606916</v>
      </c>
      <c r="Q188" s="850">
        <v>9887.8977272727261</v>
      </c>
    </row>
    <row r="189" spans="1:17" ht="14.4" customHeight="1" x14ac:dyDescent="0.3">
      <c r="A189" s="831" t="s">
        <v>5617</v>
      </c>
      <c r="B189" s="832" t="s">
        <v>5618</v>
      </c>
      <c r="C189" s="832" t="s">
        <v>4543</v>
      </c>
      <c r="D189" s="832" t="s">
        <v>5626</v>
      </c>
      <c r="E189" s="832" t="s">
        <v>5627</v>
      </c>
      <c r="F189" s="849"/>
      <c r="G189" s="849"/>
      <c r="H189" s="849"/>
      <c r="I189" s="849"/>
      <c r="J189" s="849">
        <v>3</v>
      </c>
      <c r="K189" s="849">
        <v>2530.38</v>
      </c>
      <c r="L189" s="849">
        <v>1</v>
      </c>
      <c r="M189" s="849">
        <v>843.46</v>
      </c>
      <c r="N189" s="849"/>
      <c r="O189" s="849"/>
      <c r="P189" s="837"/>
      <c r="Q189" s="850"/>
    </row>
    <row r="190" spans="1:17" ht="14.4" customHeight="1" x14ac:dyDescent="0.3">
      <c r="A190" s="831" t="s">
        <v>5617</v>
      </c>
      <c r="B190" s="832" t="s">
        <v>5618</v>
      </c>
      <c r="C190" s="832" t="s">
        <v>4543</v>
      </c>
      <c r="D190" s="832" t="s">
        <v>5628</v>
      </c>
      <c r="E190" s="832" t="s">
        <v>4575</v>
      </c>
      <c r="F190" s="849"/>
      <c r="G190" s="849"/>
      <c r="H190" s="849"/>
      <c r="I190" s="849"/>
      <c r="J190" s="849">
        <v>7.0000000000000007E-2</v>
      </c>
      <c r="K190" s="849">
        <v>636.66</v>
      </c>
      <c r="L190" s="849">
        <v>1</v>
      </c>
      <c r="M190" s="849">
        <v>9095.1428571428551</v>
      </c>
      <c r="N190" s="849"/>
      <c r="O190" s="849"/>
      <c r="P190" s="837"/>
      <c r="Q190" s="850"/>
    </row>
    <row r="191" spans="1:17" ht="14.4" customHeight="1" x14ac:dyDescent="0.3">
      <c r="A191" s="831" t="s">
        <v>5617</v>
      </c>
      <c r="B191" s="832" t="s">
        <v>5618</v>
      </c>
      <c r="C191" s="832" t="s">
        <v>4543</v>
      </c>
      <c r="D191" s="832" t="s">
        <v>4574</v>
      </c>
      <c r="E191" s="832" t="s">
        <v>4575</v>
      </c>
      <c r="F191" s="849">
        <v>3.35</v>
      </c>
      <c r="G191" s="849">
        <v>5932.18</v>
      </c>
      <c r="H191" s="849">
        <v>9.3176577765212212</v>
      </c>
      <c r="I191" s="849">
        <v>1770.8</v>
      </c>
      <c r="J191" s="849">
        <v>0.35</v>
      </c>
      <c r="K191" s="849">
        <v>636.66</v>
      </c>
      <c r="L191" s="849">
        <v>1</v>
      </c>
      <c r="M191" s="849">
        <v>1819.0285714285715</v>
      </c>
      <c r="N191" s="849">
        <v>4.5</v>
      </c>
      <c r="O191" s="849">
        <v>8185.68</v>
      </c>
      <c r="P191" s="837">
        <v>12.857223635849591</v>
      </c>
      <c r="Q191" s="850">
        <v>1819.04</v>
      </c>
    </row>
    <row r="192" spans="1:17" ht="14.4" customHeight="1" x14ac:dyDescent="0.3">
      <c r="A192" s="831" t="s">
        <v>5617</v>
      </c>
      <c r="B192" s="832" t="s">
        <v>5618</v>
      </c>
      <c r="C192" s="832" t="s">
        <v>4543</v>
      </c>
      <c r="D192" s="832" t="s">
        <v>5629</v>
      </c>
      <c r="E192" s="832" t="s">
        <v>4575</v>
      </c>
      <c r="F192" s="849">
        <v>0.08</v>
      </c>
      <c r="G192" s="849">
        <v>2514.54</v>
      </c>
      <c r="H192" s="849">
        <v>0.55294146104403008</v>
      </c>
      <c r="I192" s="849">
        <v>31431.75</v>
      </c>
      <c r="J192" s="849">
        <v>0.13</v>
      </c>
      <c r="K192" s="849">
        <v>4547.5700000000006</v>
      </c>
      <c r="L192" s="849">
        <v>1</v>
      </c>
      <c r="M192" s="849">
        <v>34981.307692307695</v>
      </c>
      <c r="N192" s="849">
        <v>0.1</v>
      </c>
      <c r="O192" s="849">
        <v>3528.92</v>
      </c>
      <c r="P192" s="837">
        <v>0.7760012490187066</v>
      </c>
      <c r="Q192" s="850">
        <v>35289.199999999997</v>
      </c>
    </row>
    <row r="193" spans="1:17" ht="14.4" customHeight="1" x14ac:dyDescent="0.3">
      <c r="A193" s="831" t="s">
        <v>5617</v>
      </c>
      <c r="B193" s="832" t="s">
        <v>5618</v>
      </c>
      <c r="C193" s="832" t="s">
        <v>4391</v>
      </c>
      <c r="D193" s="832" t="s">
        <v>5630</v>
      </c>
      <c r="E193" s="832" t="s">
        <v>5631</v>
      </c>
      <c r="F193" s="849"/>
      <c r="G193" s="849"/>
      <c r="H193" s="849"/>
      <c r="I193" s="849"/>
      <c r="J193" s="849"/>
      <c r="K193" s="849"/>
      <c r="L193" s="849"/>
      <c r="M193" s="849"/>
      <c r="N193" s="849">
        <v>1</v>
      </c>
      <c r="O193" s="849">
        <v>972.32</v>
      </c>
      <c r="P193" s="837"/>
      <c r="Q193" s="850">
        <v>972.32</v>
      </c>
    </row>
    <row r="194" spans="1:17" ht="14.4" customHeight="1" x14ac:dyDescent="0.3">
      <c r="A194" s="831" t="s">
        <v>5617</v>
      </c>
      <c r="B194" s="832" t="s">
        <v>5618</v>
      </c>
      <c r="C194" s="832" t="s">
        <v>4391</v>
      </c>
      <c r="D194" s="832" t="s">
        <v>5632</v>
      </c>
      <c r="E194" s="832" t="s">
        <v>5631</v>
      </c>
      <c r="F194" s="849">
        <v>2</v>
      </c>
      <c r="G194" s="849">
        <v>3414.62</v>
      </c>
      <c r="H194" s="849">
        <v>2</v>
      </c>
      <c r="I194" s="849">
        <v>1707.31</v>
      </c>
      <c r="J194" s="849">
        <v>1</v>
      </c>
      <c r="K194" s="849">
        <v>1707.31</v>
      </c>
      <c r="L194" s="849">
        <v>1</v>
      </c>
      <c r="M194" s="849">
        <v>1707.31</v>
      </c>
      <c r="N194" s="849">
        <v>3</v>
      </c>
      <c r="O194" s="849">
        <v>4805.8500000000004</v>
      </c>
      <c r="P194" s="837">
        <v>2.8148666615904556</v>
      </c>
      <c r="Q194" s="850">
        <v>1601.95</v>
      </c>
    </row>
    <row r="195" spans="1:17" ht="14.4" customHeight="1" x14ac:dyDescent="0.3">
      <c r="A195" s="831" t="s">
        <v>5617</v>
      </c>
      <c r="B195" s="832" t="s">
        <v>5618</v>
      </c>
      <c r="C195" s="832" t="s">
        <v>4391</v>
      </c>
      <c r="D195" s="832" t="s">
        <v>5633</v>
      </c>
      <c r="E195" s="832" t="s">
        <v>5631</v>
      </c>
      <c r="F195" s="849">
        <v>1</v>
      </c>
      <c r="G195" s="849">
        <v>2066.3000000000002</v>
      </c>
      <c r="H195" s="849">
        <v>1</v>
      </c>
      <c r="I195" s="849">
        <v>2066.3000000000002</v>
      </c>
      <c r="J195" s="849">
        <v>1</v>
      </c>
      <c r="K195" s="849">
        <v>2066.3000000000002</v>
      </c>
      <c r="L195" s="849">
        <v>1</v>
      </c>
      <c r="M195" s="849">
        <v>2066.3000000000002</v>
      </c>
      <c r="N195" s="849"/>
      <c r="O195" s="849"/>
      <c r="P195" s="837"/>
      <c r="Q195" s="850"/>
    </row>
    <row r="196" spans="1:17" ht="14.4" customHeight="1" x14ac:dyDescent="0.3">
      <c r="A196" s="831" t="s">
        <v>5617</v>
      </c>
      <c r="B196" s="832" t="s">
        <v>5618</v>
      </c>
      <c r="C196" s="832" t="s">
        <v>4391</v>
      </c>
      <c r="D196" s="832" t="s">
        <v>5634</v>
      </c>
      <c r="E196" s="832" t="s">
        <v>5635</v>
      </c>
      <c r="F196" s="849">
        <v>2</v>
      </c>
      <c r="G196" s="849">
        <v>2055.52</v>
      </c>
      <c r="H196" s="849">
        <v>0.66666666666666674</v>
      </c>
      <c r="I196" s="849">
        <v>1027.76</v>
      </c>
      <c r="J196" s="849">
        <v>3</v>
      </c>
      <c r="K196" s="849">
        <v>3083.2799999999997</v>
      </c>
      <c r="L196" s="849">
        <v>1</v>
      </c>
      <c r="M196" s="849">
        <v>1027.76</v>
      </c>
      <c r="N196" s="849">
        <v>5</v>
      </c>
      <c r="O196" s="849">
        <v>4695.7</v>
      </c>
      <c r="P196" s="837">
        <v>1.522956072753691</v>
      </c>
      <c r="Q196" s="850">
        <v>939.14</v>
      </c>
    </row>
    <row r="197" spans="1:17" ht="14.4" customHeight="1" x14ac:dyDescent="0.3">
      <c r="A197" s="831" t="s">
        <v>5617</v>
      </c>
      <c r="B197" s="832" t="s">
        <v>5618</v>
      </c>
      <c r="C197" s="832" t="s">
        <v>4391</v>
      </c>
      <c r="D197" s="832" t="s">
        <v>5636</v>
      </c>
      <c r="E197" s="832" t="s">
        <v>5635</v>
      </c>
      <c r="F197" s="849"/>
      <c r="G197" s="849"/>
      <c r="H197" s="849"/>
      <c r="I197" s="849"/>
      <c r="J197" s="849">
        <v>2</v>
      </c>
      <c r="K197" s="849">
        <v>4283.7</v>
      </c>
      <c r="L197" s="849">
        <v>1</v>
      </c>
      <c r="M197" s="849">
        <v>2141.85</v>
      </c>
      <c r="N197" s="849"/>
      <c r="O197" s="849"/>
      <c r="P197" s="837"/>
      <c r="Q197" s="850"/>
    </row>
    <row r="198" spans="1:17" ht="14.4" customHeight="1" x14ac:dyDescent="0.3">
      <c r="A198" s="831" t="s">
        <v>5617</v>
      </c>
      <c r="B198" s="832" t="s">
        <v>5618</v>
      </c>
      <c r="C198" s="832" t="s">
        <v>4391</v>
      </c>
      <c r="D198" s="832" t="s">
        <v>5637</v>
      </c>
      <c r="E198" s="832" t="s">
        <v>5638</v>
      </c>
      <c r="F198" s="849">
        <v>1</v>
      </c>
      <c r="G198" s="849">
        <v>8536.5499999999993</v>
      </c>
      <c r="H198" s="849"/>
      <c r="I198" s="849">
        <v>8536.5499999999993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5617</v>
      </c>
      <c r="B199" s="832" t="s">
        <v>5618</v>
      </c>
      <c r="C199" s="832" t="s">
        <v>4391</v>
      </c>
      <c r="D199" s="832" t="s">
        <v>5639</v>
      </c>
      <c r="E199" s="832" t="s">
        <v>5640</v>
      </c>
      <c r="F199" s="849">
        <v>1</v>
      </c>
      <c r="G199" s="849">
        <v>2236.5</v>
      </c>
      <c r="H199" s="849"/>
      <c r="I199" s="849">
        <v>2236.5</v>
      </c>
      <c r="J199" s="849"/>
      <c r="K199" s="849"/>
      <c r="L199" s="849"/>
      <c r="M199" s="849"/>
      <c r="N199" s="849">
        <v>1</v>
      </c>
      <c r="O199" s="849">
        <v>2236.5</v>
      </c>
      <c r="P199" s="837"/>
      <c r="Q199" s="850">
        <v>2236.5</v>
      </c>
    </row>
    <row r="200" spans="1:17" ht="14.4" customHeight="1" x14ac:dyDescent="0.3">
      <c r="A200" s="831" t="s">
        <v>5617</v>
      </c>
      <c r="B200" s="832" t="s">
        <v>5618</v>
      </c>
      <c r="C200" s="832" t="s">
        <v>4391</v>
      </c>
      <c r="D200" s="832" t="s">
        <v>5641</v>
      </c>
      <c r="E200" s="832" t="s">
        <v>5642</v>
      </c>
      <c r="F200" s="849"/>
      <c r="G200" s="849"/>
      <c r="H200" s="849"/>
      <c r="I200" s="849"/>
      <c r="J200" s="849">
        <v>1</v>
      </c>
      <c r="K200" s="849">
        <v>166546.75</v>
      </c>
      <c r="L200" s="849">
        <v>1</v>
      </c>
      <c r="M200" s="849">
        <v>166546.75</v>
      </c>
      <c r="N200" s="849">
        <v>3</v>
      </c>
      <c r="O200" s="849">
        <v>495397.77</v>
      </c>
      <c r="P200" s="837">
        <v>2.9745267920268637</v>
      </c>
      <c r="Q200" s="850">
        <v>165132.59</v>
      </c>
    </row>
    <row r="201" spans="1:17" ht="14.4" customHeight="1" x14ac:dyDescent="0.3">
      <c r="A201" s="831" t="s">
        <v>5617</v>
      </c>
      <c r="B201" s="832" t="s">
        <v>5618</v>
      </c>
      <c r="C201" s="832" t="s">
        <v>4391</v>
      </c>
      <c r="D201" s="832" t="s">
        <v>5643</v>
      </c>
      <c r="E201" s="832" t="s">
        <v>5644</v>
      </c>
      <c r="F201" s="849">
        <v>1</v>
      </c>
      <c r="G201" s="849">
        <v>6890.78</v>
      </c>
      <c r="H201" s="849"/>
      <c r="I201" s="849">
        <v>6890.78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5617</v>
      </c>
      <c r="B202" s="832" t="s">
        <v>5618</v>
      </c>
      <c r="C202" s="832" t="s">
        <v>4391</v>
      </c>
      <c r="D202" s="832" t="s">
        <v>5645</v>
      </c>
      <c r="E202" s="832" t="s">
        <v>5646</v>
      </c>
      <c r="F202" s="849">
        <v>1</v>
      </c>
      <c r="G202" s="849">
        <v>1123.73</v>
      </c>
      <c r="H202" s="849"/>
      <c r="I202" s="849">
        <v>1123.73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5617</v>
      </c>
      <c r="B203" s="832" t="s">
        <v>5618</v>
      </c>
      <c r="C203" s="832" t="s">
        <v>4391</v>
      </c>
      <c r="D203" s="832" t="s">
        <v>5647</v>
      </c>
      <c r="E203" s="832" t="s">
        <v>5648</v>
      </c>
      <c r="F203" s="849"/>
      <c r="G203" s="849"/>
      <c r="H203" s="849"/>
      <c r="I203" s="849"/>
      <c r="J203" s="849">
        <v>1</v>
      </c>
      <c r="K203" s="849">
        <v>1002.8</v>
      </c>
      <c r="L203" s="849">
        <v>1</v>
      </c>
      <c r="M203" s="849">
        <v>1002.8</v>
      </c>
      <c r="N203" s="849">
        <v>2</v>
      </c>
      <c r="O203" s="849">
        <v>1886.5</v>
      </c>
      <c r="P203" s="837">
        <v>1.8812325488631831</v>
      </c>
      <c r="Q203" s="850">
        <v>943.25</v>
      </c>
    </row>
    <row r="204" spans="1:17" ht="14.4" customHeight="1" x14ac:dyDescent="0.3">
      <c r="A204" s="831" t="s">
        <v>5617</v>
      </c>
      <c r="B204" s="832" t="s">
        <v>5618</v>
      </c>
      <c r="C204" s="832" t="s">
        <v>4391</v>
      </c>
      <c r="D204" s="832" t="s">
        <v>5649</v>
      </c>
      <c r="E204" s="832" t="s">
        <v>5650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7650</v>
      </c>
      <c r="P204" s="837"/>
      <c r="Q204" s="850">
        <v>7650</v>
      </c>
    </row>
    <row r="205" spans="1:17" ht="14.4" customHeight="1" x14ac:dyDescent="0.3">
      <c r="A205" s="831" t="s">
        <v>5617</v>
      </c>
      <c r="B205" s="832" t="s">
        <v>5618</v>
      </c>
      <c r="C205" s="832" t="s">
        <v>4391</v>
      </c>
      <c r="D205" s="832" t="s">
        <v>5651</v>
      </c>
      <c r="E205" s="832" t="s">
        <v>5652</v>
      </c>
      <c r="F205" s="849"/>
      <c r="G205" s="849"/>
      <c r="H205" s="849"/>
      <c r="I205" s="849"/>
      <c r="J205" s="849"/>
      <c r="K205" s="849"/>
      <c r="L205" s="849"/>
      <c r="M205" s="849"/>
      <c r="N205" s="849">
        <v>1</v>
      </c>
      <c r="O205" s="849">
        <v>750.76</v>
      </c>
      <c r="P205" s="837"/>
      <c r="Q205" s="850">
        <v>750.76</v>
      </c>
    </row>
    <row r="206" spans="1:17" ht="14.4" customHeight="1" x14ac:dyDescent="0.3">
      <c r="A206" s="831" t="s">
        <v>5617</v>
      </c>
      <c r="B206" s="832" t="s">
        <v>5618</v>
      </c>
      <c r="C206" s="832" t="s">
        <v>4391</v>
      </c>
      <c r="D206" s="832" t="s">
        <v>5653</v>
      </c>
      <c r="E206" s="832" t="s">
        <v>5654</v>
      </c>
      <c r="F206" s="849"/>
      <c r="G206" s="849"/>
      <c r="H206" s="849"/>
      <c r="I206" s="849"/>
      <c r="J206" s="849"/>
      <c r="K206" s="849"/>
      <c r="L206" s="849"/>
      <c r="M206" s="849"/>
      <c r="N206" s="849">
        <v>1</v>
      </c>
      <c r="O206" s="849">
        <v>10072.94</v>
      </c>
      <c r="P206" s="837"/>
      <c r="Q206" s="850">
        <v>10072.94</v>
      </c>
    </row>
    <row r="207" spans="1:17" ht="14.4" customHeight="1" x14ac:dyDescent="0.3">
      <c r="A207" s="831" t="s">
        <v>5617</v>
      </c>
      <c r="B207" s="832" t="s">
        <v>5618</v>
      </c>
      <c r="C207" s="832" t="s">
        <v>4391</v>
      </c>
      <c r="D207" s="832" t="s">
        <v>5655</v>
      </c>
      <c r="E207" s="832" t="s">
        <v>5656</v>
      </c>
      <c r="F207" s="849"/>
      <c r="G207" s="849"/>
      <c r="H207" s="849"/>
      <c r="I207" s="849"/>
      <c r="J207" s="849">
        <v>1</v>
      </c>
      <c r="K207" s="849">
        <v>2974.36</v>
      </c>
      <c r="L207" s="849">
        <v>1</v>
      </c>
      <c r="M207" s="849">
        <v>2974.36</v>
      </c>
      <c r="N207" s="849"/>
      <c r="O207" s="849"/>
      <c r="P207" s="837"/>
      <c r="Q207" s="850"/>
    </row>
    <row r="208" spans="1:17" ht="14.4" customHeight="1" x14ac:dyDescent="0.3">
      <c r="A208" s="831" t="s">
        <v>5617</v>
      </c>
      <c r="B208" s="832" t="s">
        <v>5618</v>
      </c>
      <c r="C208" s="832" t="s">
        <v>4391</v>
      </c>
      <c r="D208" s="832" t="s">
        <v>5657</v>
      </c>
      <c r="E208" s="832" t="s">
        <v>5658</v>
      </c>
      <c r="F208" s="849">
        <v>2</v>
      </c>
      <c r="G208" s="849">
        <v>10518.46</v>
      </c>
      <c r="H208" s="849"/>
      <c r="I208" s="849">
        <v>5259.23</v>
      </c>
      <c r="J208" s="849"/>
      <c r="K208" s="849"/>
      <c r="L208" s="849"/>
      <c r="M208" s="849"/>
      <c r="N208" s="849">
        <v>1</v>
      </c>
      <c r="O208" s="849">
        <v>4967.8900000000003</v>
      </c>
      <c r="P208" s="837"/>
      <c r="Q208" s="850">
        <v>4967.8900000000003</v>
      </c>
    </row>
    <row r="209" spans="1:17" ht="14.4" customHeight="1" x14ac:dyDescent="0.3">
      <c r="A209" s="831" t="s">
        <v>5617</v>
      </c>
      <c r="B209" s="832" t="s">
        <v>5618</v>
      </c>
      <c r="C209" s="832" t="s">
        <v>4391</v>
      </c>
      <c r="D209" s="832" t="s">
        <v>5659</v>
      </c>
      <c r="E209" s="832" t="s">
        <v>5660</v>
      </c>
      <c r="F209" s="849"/>
      <c r="G209" s="849"/>
      <c r="H209" s="849"/>
      <c r="I209" s="849"/>
      <c r="J209" s="849">
        <v>2</v>
      </c>
      <c r="K209" s="849">
        <v>2994.88</v>
      </c>
      <c r="L209" s="849">
        <v>1</v>
      </c>
      <c r="M209" s="849">
        <v>1497.44</v>
      </c>
      <c r="N209" s="849">
        <v>1</v>
      </c>
      <c r="O209" s="849">
        <v>1336.72</v>
      </c>
      <c r="P209" s="837">
        <v>0.44633507853403143</v>
      </c>
      <c r="Q209" s="850">
        <v>1336.72</v>
      </c>
    </row>
    <row r="210" spans="1:17" ht="14.4" customHeight="1" x14ac:dyDescent="0.3">
      <c r="A210" s="831" t="s">
        <v>5617</v>
      </c>
      <c r="B210" s="832" t="s">
        <v>5618</v>
      </c>
      <c r="C210" s="832" t="s">
        <v>4391</v>
      </c>
      <c r="D210" s="832" t="s">
        <v>5661</v>
      </c>
      <c r="E210" s="832" t="s">
        <v>5662</v>
      </c>
      <c r="F210" s="849">
        <v>2</v>
      </c>
      <c r="G210" s="849">
        <v>1662.32</v>
      </c>
      <c r="H210" s="849">
        <v>0.66666666666666663</v>
      </c>
      <c r="I210" s="849">
        <v>831.16</v>
      </c>
      <c r="J210" s="849">
        <v>3</v>
      </c>
      <c r="K210" s="849">
        <v>2493.48</v>
      </c>
      <c r="L210" s="849">
        <v>1</v>
      </c>
      <c r="M210" s="849">
        <v>831.16</v>
      </c>
      <c r="N210" s="849">
        <v>2</v>
      </c>
      <c r="O210" s="849">
        <v>1662.32</v>
      </c>
      <c r="P210" s="837">
        <v>0.66666666666666663</v>
      </c>
      <c r="Q210" s="850">
        <v>831.16</v>
      </c>
    </row>
    <row r="211" spans="1:17" ht="14.4" customHeight="1" x14ac:dyDescent="0.3">
      <c r="A211" s="831" t="s">
        <v>5617</v>
      </c>
      <c r="B211" s="832" t="s">
        <v>5618</v>
      </c>
      <c r="C211" s="832" t="s">
        <v>4391</v>
      </c>
      <c r="D211" s="832" t="s">
        <v>5663</v>
      </c>
      <c r="E211" s="832" t="s">
        <v>5664</v>
      </c>
      <c r="F211" s="849"/>
      <c r="G211" s="849"/>
      <c r="H211" s="849"/>
      <c r="I211" s="849"/>
      <c r="J211" s="849">
        <v>3</v>
      </c>
      <c r="K211" s="849">
        <v>3936.42</v>
      </c>
      <c r="L211" s="849">
        <v>1</v>
      </c>
      <c r="M211" s="849">
        <v>1312.14</v>
      </c>
      <c r="N211" s="849">
        <v>2</v>
      </c>
      <c r="O211" s="849">
        <v>2624.28</v>
      </c>
      <c r="P211" s="837">
        <v>0.66666666666666674</v>
      </c>
      <c r="Q211" s="850">
        <v>1312.14</v>
      </c>
    </row>
    <row r="212" spans="1:17" ht="14.4" customHeight="1" x14ac:dyDescent="0.3">
      <c r="A212" s="831" t="s">
        <v>5617</v>
      </c>
      <c r="B212" s="832" t="s">
        <v>5618</v>
      </c>
      <c r="C212" s="832" t="s">
        <v>4391</v>
      </c>
      <c r="D212" s="832" t="s">
        <v>5665</v>
      </c>
      <c r="E212" s="832" t="s">
        <v>5666</v>
      </c>
      <c r="F212" s="849">
        <v>2</v>
      </c>
      <c r="G212" s="849">
        <v>2292.66</v>
      </c>
      <c r="H212" s="849">
        <v>2</v>
      </c>
      <c r="I212" s="849">
        <v>1146.33</v>
      </c>
      <c r="J212" s="849">
        <v>1</v>
      </c>
      <c r="K212" s="849">
        <v>1146.33</v>
      </c>
      <c r="L212" s="849">
        <v>1</v>
      </c>
      <c r="M212" s="849">
        <v>1146.33</v>
      </c>
      <c r="N212" s="849">
        <v>3</v>
      </c>
      <c r="O212" s="849">
        <v>3258.51</v>
      </c>
      <c r="P212" s="837">
        <v>2.8425584255842562</v>
      </c>
      <c r="Q212" s="850">
        <v>1086.17</v>
      </c>
    </row>
    <row r="213" spans="1:17" ht="14.4" customHeight="1" x14ac:dyDescent="0.3">
      <c r="A213" s="831" t="s">
        <v>5617</v>
      </c>
      <c r="B213" s="832" t="s">
        <v>5618</v>
      </c>
      <c r="C213" s="832" t="s">
        <v>4391</v>
      </c>
      <c r="D213" s="832" t="s">
        <v>5667</v>
      </c>
      <c r="E213" s="832" t="s">
        <v>5668</v>
      </c>
      <c r="F213" s="849">
        <v>1</v>
      </c>
      <c r="G213" s="849">
        <v>359.1</v>
      </c>
      <c r="H213" s="849">
        <v>1</v>
      </c>
      <c r="I213" s="849">
        <v>359.1</v>
      </c>
      <c r="J213" s="849">
        <v>1</v>
      </c>
      <c r="K213" s="849">
        <v>359.1</v>
      </c>
      <c r="L213" s="849">
        <v>1</v>
      </c>
      <c r="M213" s="849">
        <v>359.1</v>
      </c>
      <c r="N213" s="849"/>
      <c r="O213" s="849"/>
      <c r="P213" s="837"/>
      <c r="Q213" s="850"/>
    </row>
    <row r="214" spans="1:17" ht="14.4" customHeight="1" x14ac:dyDescent="0.3">
      <c r="A214" s="831" t="s">
        <v>5617</v>
      </c>
      <c r="B214" s="832" t="s">
        <v>5618</v>
      </c>
      <c r="C214" s="832" t="s">
        <v>4391</v>
      </c>
      <c r="D214" s="832" t="s">
        <v>5669</v>
      </c>
      <c r="E214" s="832" t="s">
        <v>5670</v>
      </c>
      <c r="F214" s="849"/>
      <c r="G214" s="849"/>
      <c r="H214" s="849"/>
      <c r="I214" s="849"/>
      <c r="J214" s="849"/>
      <c r="K214" s="849"/>
      <c r="L214" s="849"/>
      <c r="M214" s="849"/>
      <c r="N214" s="849">
        <v>1</v>
      </c>
      <c r="O214" s="849">
        <v>5200.68</v>
      </c>
      <c r="P214" s="837"/>
      <c r="Q214" s="850">
        <v>5200.68</v>
      </c>
    </row>
    <row r="215" spans="1:17" ht="14.4" customHeight="1" x14ac:dyDescent="0.3">
      <c r="A215" s="831" t="s">
        <v>5617</v>
      </c>
      <c r="B215" s="832" t="s">
        <v>5618</v>
      </c>
      <c r="C215" s="832" t="s">
        <v>4391</v>
      </c>
      <c r="D215" s="832" t="s">
        <v>5671</v>
      </c>
      <c r="E215" s="832" t="s">
        <v>5672</v>
      </c>
      <c r="F215" s="849">
        <v>1</v>
      </c>
      <c r="G215" s="849">
        <v>6587.13</v>
      </c>
      <c r="H215" s="849"/>
      <c r="I215" s="849">
        <v>6587.13</v>
      </c>
      <c r="J215" s="849"/>
      <c r="K215" s="849"/>
      <c r="L215" s="849"/>
      <c r="M215" s="849"/>
      <c r="N215" s="849">
        <v>2</v>
      </c>
      <c r="O215" s="849">
        <v>12190.78</v>
      </c>
      <c r="P215" s="837"/>
      <c r="Q215" s="850">
        <v>6095.39</v>
      </c>
    </row>
    <row r="216" spans="1:17" ht="14.4" customHeight="1" x14ac:dyDescent="0.3">
      <c r="A216" s="831" t="s">
        <v>5617</v>
      </c>
      <c r="B216" s="832" t="s">
        <v>5618</v>
      </c>
      <c r="C216" s="832" t="s">
        <v>4391</v>
      </c>
      <c r="D216" s="832" t="s">
        <v>5673</v>
      </c>
      <c r="E216" s="832" t="s">
        <v>5674</v>
      </c>
      <c r="F216" s="849">
        <v>1</v>
      </c>
      <c r="G216" s="849">
        <v>26449.24</v>
      </c>
      <c r="H216" s="849"/>
      <c r="I216" s="849">
        <v>26449.24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5617</v>
      </c>
      <c r="B217" s="832" t="s">
        <v>5618</v>
      </c>
      <c r="C217" s="832" t="s">
        <v>4391</v>
      </c>
      <c r="D217" s="832" t="s">
        <v>5675</v>
      </c>
      <c r="E217" s="832" t="s">
        <v>5676</v>
      </c>
      <c r="F217" s="849">
        <v>3</v>
      </c>
      <c r="G217" s="849">
        <v>13080</v>
      </c>
      <c r="H217" s="849"/>
      <c r="I217" s="849">
        <v>4360</v>
      </c>
      <c r="J217" s="849"/>
      <c r="K217" s="849"/>
      <c r="L217" s="849"/>
      <c r="M217" s="849"/>
      <c r="N217" s="849"/>
      <c r="O217" s="849"/>
      <c r="P217" s="837"/>
      <c r="Q217" s="850"/>
    </row>
    <row r="218" spans="1:17" ht="14.4" customHeight="1" x14ac:dyDescent="0.3">
      <c r="A218" s="831" t="s">
        <v>5617</v>
      </c>
      <c r="B218" s="832" t="s">
        <v>5618</v>
      </c>
      <c r="C218" s="832" t="s">
        <v>4391</v>
      </c>
      <c r="D218" s="832" t="s">
        <v>5677</v>
      </c>
      <c r="E218" s="832" t="s">
        <v>5678</v>
      </c>
      <c r="F218" s="849">
        <v>1</v>
      </c>
      <c r="G218" s="849">
        <v>30135</v>
      </c>
      <c r="H218" s="849"/>
      <c r="I218" s="849">
        <v>30135</v>
      </c>
      <c r="J218" s="849"/>
      <c r="K218" s="849"/>
      <c r="L218" s="849"/>
      <c r="M218" s="849"/>
      <c r="N218" s="849"/>
      <c r="O218" s="849"/>
      <c r="P218" s="837"/>
      <c r="Q218" s="850"/>
    </row>
    <row r="219" spans="1:17" ht="14.4" customHeight="1" x14ac:dyDescent="0.3">
      <c r="A219" s="831" t="s">
        <v>5617</v>
      </c>
      <c r="B219" s="832" t="s">
        <v>5618</v>
      </c>
      <c r="C219" s="832" t="s">
        <v>4391</v>
      </c>
      <c r="D219" s="832" t="s">
        <v>5679</v>
      </c>
      <c r="E219" s="832" t="s">
        <v>5680</v>
      </c>
      <c r="F219" s="849"/>
      <c r="G219" s="849"/>
      <c r="H219" s="849"/>
      <c r="I219" s="849"/>
      <c r="J219" s="849">
        <v>1</v>
      </c>
      <c r="K219" s="849">
        <v>38997.620000000003</v>
      </c>
      <c r="L219" s="849">
        <v>1</v>
      </c>
      <c r="M219" s="849">
        <v>38997.620000000003</v>
      </c>
      <c r="N219" s="849"/>
      <c r="O219" s="849"/>
      <c r="P219" s="837"/>
      <c r="Q219" s="850"/>
    </row>
    <row r="220" spans="1:17" ht="14.4" customHeight="1" x14ac:dyDescent="0.3">
      <c r="A220" s="831" t="s">
        <v>5617</v>
      </c>
      <c r="B220" s="832" t="s">
        <v>5618</v>
      </c>
      <c r="C220" s="832" t="s">
        <v>4391</v>
      </c>
      <c r="D220" s="832" t="s">
        <v>5681</v>
      </c>
      <c r="E220" s="832" t="s">
        <v>5682</v>
      </c>
      <c r="F220" s="849"/>
      <c r="G220" s="849"/>
      <c r="H220" s="849"/>
      <c r="I220" s="849"/>
      <c r="J220" s="849">
        <v>1</v>
      </c>
      <c r="K220" s="849">
        <v>88685.78</v>
      </c>
      <c r="L220" s="849">
        <v>1</v>
      </c>
      <c r="M220" s="849">
        <v>88685.78</v>
      </c>
      <c r="N220" s="849"/>
      <c r="O220" s="849"/>
      <c r="P220" s="837"/>
      <c r="Q220" s="850"/>
    </row>
    <row r="221" spans="1:17" ht="14.4" customHeight="1" x14ac:dyDescent="0.3">
      <c r="A221" s="831" t="s">
        <v>5617</v>
      </c>
      <c r="B221" s="832" t="s">
        <v>5618</v>
      </c>
      <c r="C221" s="832" t="s">
        <v>4391</v>
      </c>
      <c r="D221" s="832" t="s">
        <v>5683</v>
      </c>
      <c r="E221" s="832" t="s">
        <v>5684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26500</v>
      </c>
      <c r="P221" s="837"/>
      <c r="Q221" s="850">
        <v>26500</v>
      </c>
    </row>
    <row r="222" spans="1:17" ht="14.4" customHeight="1" x14ac:dyDescent="0.3">
      <c r="A222" s="831" t="s">
        <v>5617</v>
      </c>
      <c r="B222" s="832" t="s">
        <v>5618</v>
      </c>
      <c r="C222" s="832" t="s">
        <v>4309</v>
      </c>
      <c r="D222" s="832" t="s">
        <v>5685</v>
      </c>
      <c r="E222" s="832" t="s">
        <v>5686</v>
      </c>
      <c r="F222" s="849"/>
      <c r="G222" s="849"/>
      <c r="H222" s="849"/>
      <c r="I222" s="849"/>
      <c r="J222" s="849"/>
      <c r="K222" s="849"/>
      <c r="L222" s="849"/>
      <c r="M222" s="849"/>
      <c r="N222" s="849">
        <v>1</v>
      </c>
      <c r="O222" s="849">
        <v>214</v>
      </c>
      <c r="P222" s="837"/>
      <c r="Q222" s="850">
        <v>214</v>
      </c>
    </row>
    <row r="223" spans="1:17" ht="14.4" customHeight="1" x14ac:dyDescent="0.3">
      <c r="A223" s="831" t="s">
        <v>5617</v>
      </c>
      <c r="B223" s="832" t="s">
        <v>5618</v>
      </c>
      <c r="C223" s="832" t="s">
        <v>4309</v>
      </c>
      <c r="D223" s="832" t="s">
        <v>5685</v>
      </c>
      <c r="E223" s="832" t="s">
        <v>5687</v>
      </c>
      <c r="F223" s="849">
        <v>1</v>
      </c>
      <c r="G223" s="849">
        <v>213</v>
      </c>
      <c r="H223" s="849">
        <v>0.125</v>
      </c>
      <c r="I223" s="849">
        <v>213</v>
      </c>
      <c r="J223" s="849">
        <v>8</v>
      </c>
      <c r="K223" s="849">
        <v>1704</v>
      </c>
      <c r="L223" s="849">
        <v>1</v>
      </c>
      <c r="M223" s="849">
        <v>213</v>
      </c>
      <c r="N223" s="849">
        <v>1</v>
      </c>
      <c r="O223" s="849">
        <v>214</v>
      </c>
      <c r="P223" s="837">
        <v>0.12558685446009391</v>
      </c>
      <c r="Q223" s="850">
        <v>214</v>
      </c>
    </row>
    <row r="224" spans="1:17" ht="14.4" customHeight="1" x14ac:dyDescent="0.3">
      <c r="A224" s="831" t="s">
        <v>5617</v>
      </c>
      <c r="B224" s="832" t="s">
        <v>5618</v>
      </c>
      <c r="C224" s="832" t="s">
        <v>4309</v>
      </c>
      <c r="D224" s="832" t="s">
        <v>5688</v>
      </c>
      <c r="E224" s="832" t="s">
        <v>5689</v>
      </c>
      <c r="F224" s="849"/>
      <c r="G224" s="849"/>
      <c r="H224" s="849"/>
      <c r="I224" s="849"/>
      <c r="J224" s="849">
        <v>1</v>
      </c>
      <c r="K224" s="849">
        <v>187</v>
      </c>
      <c r="L224" s="849">
        <v>1</v>
      </c>
      <c r="M224" s="849">
        <v>187</v>
      </c>
      <c r="N224" s="849"/>
      <c r="O224" s="849"/>
      <c r="P224" s="837"/>
      <c r="Q224" s="850"/>
    </row>
    <row r="225" spans="1:17" ht="14.4" customHeight="1" x14ac:dyDescent="0.3">
      <c r="A225" s="831" t="s">
        <v>5617</v>
      </c>
      <c r="B225" s="832" t="s">
        <v>5618</v>
      </c>
      <c r="C225" s="832" t="s">
        <v>4309</v>
      </c>
      <c r="D225" s="832" t="s">
        <v>5690</v>
      </c>
      <c r="E225" s="832" t="s">
        <v>5691</v>
      </c>
      <c r="F225" s="849"/>
      <c r="G225" s="849"/>
      <c r="H225" s="849"/>
      <c r="I225" s="849"/>
      <c r="J225" s="849">
        <v>1</v>
      </c>
      <c r="K225" s="849">
        <v>128</v>
      </c>
      <c r="L225" s="849">
        <v>1</v>
      </c>
      <c r="M225" s="849">
        <v>128</v>
      </c>
      <c r="N225" s="849"/>
      <c r="O225" s="849"/>
      <c r="P225" s="837"/>
      <c r="Q225" s="850"/>
    </row>
    <row r="226" spans="1:17" ht="14.4" customHeight="1" x14ac:dyDescent="0.3">
      <c r="A226" s="831" t="s">
        <v>5617</v>
      </c>
      <c r="B226" s="832" t="s">
        <v>5618</v>
      </c>
      <c r="C226" s="832" t="s">
        <v>4309</v>
      </c>
      <c r="D226" s="832" t="s">
        <v>5692</v>
      </c>
      <c r="E226" s="832" t="s">
        <v>5693</v>
      </c>
      <c r="F226" s="849">
        <v>2</v>
      </c>
      <c r="G226" s="849">
        <v>446</v>
      </c>
      <c r="H226" s="849">
        <v>1</v>
      </c>
      <c r="I226" s="849">
        <v>223</v>
      </c>
      <c r="J226" s="849">
        <v>2</v>
      </c>
      <c r="K226" s="849">
        <v>446</v>
      </c>
      <c r="L226" s="849">
        <v>1</v>
      </c>
      <c r="M226" s="849">
        <v>223</v>
      </c>
      <c r="N226" s="849">
        <v>5</v>
      </c>
      <c r="O226" s="849">
        <v>1120</v>
      </c>
      <c r="P226" s="837">
        <v>2.5112107623318387</v>
      </c>
      <c r="Q226" s="850">
        <v>224</v>
      </c>
    </row>
    <row r="227" spans="1:17" ht="14.4" customHeight="1" x14ac:dyDescent="0.3">
      <c r="A227" s="831" t="s">
        <v>5617</v>
      </c>
      <c r="B227" s="832" t="s">
        <v>5618</v>
      </c>
      <c r="C227" s="832" t="s">
        <v>4309</v>
      </c>
      <c r="D227" s="832" t="s">
        <v>5692</v>
      </c>
      <c r="E227" s="832" t="s">
        <v>5694</v>
      </c>
      <c r="F227" s="849"/>
      <c r="G227" s="849"/>
      <c r="H227" s="849"/>
      <c r="I227" s="849"/>
      <c r="J227" s="849">
        <v>1</v>
      </c>
      <c r="K227" s="849">
        <v>223</v>
      </c>
      <c r="L227" s="849">
        <v>1</v>
      </c>
      <c r="M227" s="849">
        <v>223</v>
      </c>
      <c r="N227" s="849"/>
      <c r="O227" s="849"/>
      <c r="P227" s="837"/>
      <c r="Q227" s="850"/>
    </row>
    <row r="228" spans="1:17" ht="14.4" customHeight="1" x14ac:dyDescent="0.3">
      <c r="A228" s="831" t="s">
        <v>5617</v>
      </c>
      <c r="B228" s="832" t="s">
        <v>5618</v>
      </c>
      <c r="C228" s="832" t="s">
        <v>4309</v>
      </c>
      <c r="D228" s="832" t="s">
        <v>5695</v>
      </c>
      <c r="E228" s="832" t="s">
        <v>5696</v>
      </c>
      <c r="F228" s="849"/>
      <c r="G228" s="849"/>
      <c r="H228" s="849"/>
      <c r="I228" s="849"/>
      <c r="J228" s="849">
        <v>1</v>
      </c>
      <c r="K228" s="849">
        <v>225</v>
      </c>
      <c r="L228" s="849">
        <v>1</v>
      </c>
      <c r="M228" s="849">
        <v>225</v>
      </c>
      <c r="N228" s="849"/>
      <c r="O228" s="849"/>
      <c r="P228" s="837"/>
      <c r="Q228" s="850"/>
    </row>
    <row r="229" spans="1:17" ht="14.4" customHeight="1" x14ac:dyDescent="0.3">
      <c r="A229" s="831" t="s">
        <v>5617</v>
      </c>
      <c r="B229" s="832" t="s">
        <v>5618</v>
      </c>
      <c r="C229" s="832" t="s">
        <v>4309</v>
      </c>
      <c r="D229" s="832" t="s">
        <v>5695</v>
      </c>
      <c r="E229" s="832" t="s">
        <v>5697</v>
      </c>
      <c r="F229" s="849">
        <v>1</v>
      </c>
      <c r="G229" s="849">
        <v>225</v>
      </c>
      <c r="H229" s="849">
        <v>0.25</v>
      </c>
      <c r="I229" s="849">
        <v>225</v>
      </c>
      <c r="J229" s="849">
        <v>4</v>
      </c>
      <c r="K229" s="849">
        <v>900</v>
      </c>
      <c r="L229" s="849">
        <v>1</v>
      </c>
      <c r="M229" s="849">
        <v>225</v>
      </c>
      <c r="N229" s="849">
        <v>1</v>
      </c>
      <c r="O229" s="849">
        <v>226</v>
      </c>
      <c r="P229" s="837">
        <v>0.25111111111111112</v>
      </c>
      <c r="Q229" s="850">
        <v>226</v>
      </c>
    </row>
    <row r="230" spans="1:17" ht="14.4" customHeight="1" x14ac:dyDescent="0.3">
      <c r="A230" s="831" t="s">
        <v>5617</v>
      </c>
      <c r="B230" s="832" t="s">
        <v>5618</v>
      </c>
      <c r="C230" s="832" t="s">
        <v>4309</v>
      </c>
      <c r="D230" s="832" t="s">
        <v>5698</v>
      </c>
      <c r="E230" s="832" t="s">
        <v>5699</v>
      </c>
      <c r="F230" s="849">
        <v>1</v>
      </c>
      <c r="G230" s="849">
        <v>349</v>
      </c>
      <c r="H230" s="849"/>
      <c r="I230" s="849">
        <v>349</v>
      </c>
      <c r="J230" s="849"/>
      <c r="K230" s="849"/>
      <c r="L230" s="849"/>
      <c r="M230" s="849"/>
      <c r="N230" s="849"/>
      <c r="O230" s="849"/>
      <c r="P230" s="837"/>
      <c r="Q230" s="850"/>
    </row>
    <row r="231" spans="1:17" ht="14.4" customHeight="1" x14ac:dyDescent="0.3">
      <c r="A231" s="831" t="s">
        <v>5617</v>
      </c>
      <c r="B231" s="832" t="s">
        <v>5618</v>
      </c>
      <c r="C231" s="832" t="s">
        <v>4309</v>
      </c>
      <c r="D231" s="832" t="s">
        <v>5700</v>
      </c>
      <c r="E231" s="832" t="s">
        <v>5701</v>
      </c>
      <c r="F231" s="849">
        <v>1</v>
      </c>
      <c r="G231" s="849">
        <v>4576</v>
      </c>
      <c r="H231" s="849"/>
      <c r="I231" s="849">
        <v>4576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" customHeight="1" x14ac:dyDescent="0.3">
      <c r="A232" s="831" t="s">
        <v>5617</v>
      </c>
      <c r="B232" s="832" t="s">
        <v>5618</v>
      </c>
      <c r="C232" s="832" t="s">
        <v>4309</v>
      </c>
      <c r="D232" s="832" t="s">
        <v>5702</v>
      </c>
      <c r="E232" s="832" t="s">
        <v>5703</v>
      </c>
      <c r="F232" s="849">
        <v>1</v>
      </c>
      <c r="G232" s="849">
        <v>4164</v>
      </c>
      <c r="H232" s="849"/>
      <c r="I232" s="849">
        <v>4164</v>
      </c>
      <c r="J232" s="849"/>
      <c r="K232" s="849"/>
      <c r="L232" s="849"/>
      <c r="M232" s="849"/>
      <c r="N232" s="849">
        <v>1</v>
      </c>
      <c r="O232" s="849">
        <v>4166</v>
      </c>
      <c r="P232" s="837"/>
      <c r="Q232" s="850">
        <v>4166</v>
      </c>
    </row>
    <row r="233" spans="1:17" ht="14.4" customHeight="1" x14ac:dyDescent="0.3">
      <c r="A233" s="831" t="s">
        <v>5617</v>
      </c>
      <c r="B233" s="832" t="s">
        <v>5618</v>
      </c>
      <c r="C233" s="832" t="s">
        <v>4309</v>
      </c>
      <c r="D233" s="832" t="s">
        <v>5704</v>
      </c>
      <c r="E233" s="832" t="s">
        <v>5705</v>
      </c>
      <c r="F233" s="849"/>
      <c r="G233" s="849"/>
      <c r="H233" s="849"/>
      <c r="I233" s="849"/>
      <c r="J233" s="849">
        <v>2</v>
      </c>
      <c r="K233" s="849">
        <v>30524</v>
      </c>
      <c r="L233" s="849">
        <v>1</v>
      </c>
      <c r="M233" s="849">
        <v>15262</v>
      </c>
      <c r="N233" s="849">
        <v>2</v>
      </c>
      <c r="O233" s="849">
        <v>30530</v>
      </c>
      <c r="P233" s="837">
        <v>1.0001965666360897</v>
      </c>
      <c r="Q233" s="850">
        <v>15265</v>
      </c>
    </row>
    <row r="234" spans="1:17" ht="14.4" customHeight="1" x14ac:dyDescent="0.3">
      <c r="A234" s="831" t="s">
        <v>5617</v>
      </c>
      <c r="B234" s="832" t="s">
        <v>5618</v>
      </c>
      <c r="C234" s="832" t="s">
        <v>4309</v>
      </c>
      <c r="D234" s="832" t="s">
        <v>5706</v>
      </c>
      <c r="E234" s="832" t="s">
        <v>5707</v>
      </c>
      <c r="F234" s="849">
        <v>3</v>
      </c>
      <c r="G234" s="849">
        <v>11580</v>
      </c>
      <c r="H234" s="849">
        <v>0.5</v>
      </c>
      <c r="I234" s="849">
        <v>3860</v>
      </c>
      <c r="J234" s="849">
        <v>6</v>
      </c>
      <c r="K234" s="849">
        <v>23160</v>
      </c>
      <c r="L234" s="849">
        <v>1</v>
      </c>
      <c r="M234" s="849">
        <v>3860</v>
      </c>
      <c r="N234" s="849">
        <v>7</v>
      </c>
      <c r="O234" s="849">
        <v>27034</v>
      </c>
      <c r="P234" s="837">
        <v>1.1672711571675303</v>
      </c>
      <c r="Q234" s="850">
        <v>3862</v>
      </c>
    </row>
    <row r="235" spans="1:17" ht="14.4" customHeight="1" x14ac:dyDescent="0.3">
      <c r="A235" s="831" t="s">
        <v>5617</v>
      </c>
      <c r="B235" s="832" t="s">
        <v>5618</v>
      </c>
      <c r="C235" s="832" t="s">
        <v>4309</v>
      </c>
      <c r="D235" s="832" t="s">
        <v>5708</v>
      </c>
      <c r="E235" s="832" t="s">
        <v>5709</v>
      </c>
      <c r="F235" s="849">
        <v>2</v>
      </c>
      <c r="G235" s="849">
        <v>15850</v>
      </c>
      <c r="H235" s="849">
        <v>1.9997476659096645</v>
      </c>
      <c r="I235" s="849">
        <v>7925</v>
      </c>
      <c r="J235" s="849">
        <v>1</v>
      </c>
      <c r="K235" s="849">
        <v>7926</v>
      </c>
      <c r="L235" s="849">
        <v>1</v>
      </c>
      <c r="M235" s="849">
        <v>7926</v>
      </c>
      <c r="N235" s="849">
        <v>3</v>
      </c>
      <c r="O235" s="849">
        <v>23784</v>
      </c>
      <c r="P235" s="837">
        <v>3.0007570022710066</v>
      </c>
      <c r="Q235" s="850">
        <v>7928</v>
      </c>
    </row>
    <row r="236" spans="1:17" ht="14.4" customHeight="1" x14ac:dyDescent="0.3">
      <c r="A236" s="831" t="s">
        <v>5617</v>
      </c>
      <c r="B236" s="832" t="s">
        <v>5618</v>
      </c>
      <c r="C236" s="832" t="s">
        <v>4309</v>
      </c>
      <c r="D236" s="832" t="s">
        <v>5710</v>
      </c>
      <c r="E236" s="832" t="s">
        <v>5711</v>
      </c>
      <c r="F236" s="849">
        <v>1</v>
      </c>
      <c r="G236" s="849">
        <v>1293</v>
      </c>
      <c r="H236" s="849">
        <v>0.99922720247295205</v>
      </c>
      <c r="I236" s="849">
        <v>1293</v>
      </c>
      <c r="J236" s="849">
        <v>1</v>
      </c>
      <c r="K236" s="849">
        <v>1294</v>
      </c>
      <c r="L236" s="849">
        <v>1</v>
      </c>
      <c r="M236" s="849">
        <v>1294</v>
      </c>
      <c r="N236" s="849"/>
      <c r="O236" s="849"/>
      <c r="P236" s="837"/>
      <c r="Q236" s="850"/>
    </row>
    <row r="237" spans="1:17" ht="14.4" customHeight="1" x14ac:dyDescent="0.3">
      <c r="A237" s="831" t="s">
        <v>5617</v>
      </c>
      <c r="B237" s="832" t="s">
        <v>5618</v>
      </c>
      <c r="C237" s="832" t="s">
        <v>4309</v>
      </c>
      <c r="D237" s="832" t="s">
        <v>5712</v>
      </c>
      <c r="E237" s="832" t="s">
        <v>5713</v>
      </c>
      <c r="F237" s="849">
        <v>1</v>
      </c>
      <c r="G237" s="849">
        <v>1177</v>
      </c>
      <c r="H237" s="849"/>
      <c r="I237" s="849">
        <v>1177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" customHeight="1" x14ac:dyDescent="0.3">
      <c r="A238" s="831" t="s">
        <v>5617</v>
      </c>
      <c r="B238" s="832" t="s">
        <v>5618</v>
      </c>
      <c r="C238" s="832" t="s">
        <v>4309</v>
      </c>
      <c r="D238" s="832" t="s">
        <v>5714</v>
      </c>
      <c r="E238" s="832" t="s">
        <v>5715</v>
      </c>
      <c r="F238" s="849"/>
      <c r="G238" s="849"/>
      <c r="H238" s="849"/>
      <c r="I238" s="849"/>
      <c r="J238" s="849">
        <v>2</v>
      </c>
      <c r="K238" s="849">
        <v>10314</v>
      </c>
      <c r="L238" s="849">
        <v>1</v>
      </c>
      <c r="M238" s="849">
        <v>5157</v>
      </c>
      <c r="N238" s="849">
        <v>3</v>
      </c>
      <c r="O238" s="849">
        <v>15474</v>
      </c>
      <c r="P238" s="837">
        <v>1.5002908667830135</v>
      </c>
      <c r="Q238" s="850">
        <v>5158</v>
      </c>
    </row>
    <row r="239" spans="1:17" ht="14.4" customHeight="1" x14ac:dyDescent="0.3">
      <c r="A239" s="831" t="s">
        <v>5617</v>
      </c>
      <c r="B239" s="832" t="s">
        <v>5618</v>
      </c>
      <c r="C239" s="832" t="s">
        <v>4309</v>
      </c>
      <c r="D239" s="832" t="s">
        <v>5716</v>
      </c>
      <c r="E239" s="832" t="s">
        <v>5717</v>
      </c>
      <c r="F239" s="849"/>
      <c r="G239" s="849"/>
      <c r="H239" s="849"/>
      <c r="I239" s="849"/>
      <c r="J239" s="849">
        <v>1</v>
      </c>
      <c r="K239" s="849">
        <v>7807</v>
      </c>
      <c r="L239" s="849">
        <v>1</v>
      </c>
      <c r="M239" s="849">
        <v>7807</v>
      </c>
      <c r="N239" s="849"/>
      <c r="O239" s="849"/>
      <c r="P239" s="837"/>
      <c r="Q239" s="850"/>
    </row>
    <row r="240" spans="1:17" ht="14.4" customHeight="1" x14ac:dyDescent="0.3">
      <c r="A240" s="831" t="s">
        <v>5617</v>
      </c>
      <c r="B240" s="832" t="s">
        <v>5618</v>
      </c>
      <c r="C240" s="832" t="s">
        <v>4309</v>
      </c>
      <c r="D240" s="832" t="s">
        <v>5718</v>
      </c>
      <c r="E240" s="832" t="s">
        <v>5719</v>
      </c>
      <c r="F240" s="849">
        <v>1275</v>
      </c>
      <c r="G240" s="849">
        <v>225675</v>
      </c>
      <c r="H240" s="849">
        <v>1.0240963855421688</v>
      </c>
      <c r="I240" s="849">
        <v>177</v>
      </c>
      <c r="J240" s="849">
        <v>1245</v>
      </c>
      <c r="K240" s="849">
        <v>220365</v>
      </c>
      <c r="L240" s="849">
        <v>1</v>
      </c>
      <c r="M240" s="849">
        <v>177</v>
      </c>
      <c r="N240" s="849">
        <v>1210</v>
      </c>
      <c r="O240" s="849">
        <v>215380</v>
      </c>
      <c r="P240" s="837">
        <v>0.97737844031493204</v>
      </c>
      <c r="Q240" s="850">
        <v>178</v>
      </c>
    </row>
    <row r="241" spans="1:17" ht="14.4" customHeight="1" x14ac:dyDescent="0.3">
      <c r="A241" s="831" t="s">
        <v>5617</v>
      </c>
      <c r="B241" s="832" t="s">
        <v>5618</v>
      </c>
      <c r="C241" s="832" t="s">
        <v>4309</v>
      </c>
      <c r="D241" s="832" t="s">
        <v>5718</v>
      </c>
      <c r="E241" s="832" t="s">
        <v>5720</v>
      </c>
      <c r="F241" s="849">
        <v>3</v>
      </c>
      <c r="G241" s="849">
        <v>531</v>
      </c>
      <c r="H241" s="849">
        <v>0.17647058823529413</v>
      </c>
      <c r="I241" s="849">
        <v>177</v>
      </c>
      <c r="J241" s="849">
        <v>17</v>
      </c>
      <c r="K241" s="849">
        <v>3009</v>
      </c>
      <c r="L241" s="849">
        <v>1</v>
      </c>
      <c r="M241" s="849">
        <v>177</v>
      </c>
      <c r="N241" s="849">
        <v>5</v>
      </c>
      <c r="O241" s="849">
        <v>890</v>
      </c>
      <c r="P241" s="837">
        <v>0.29577932868062479</v>
      </c>
      <c r="Q241" s="850">
        <v>178</v>
      </c>
    </row>
    <row r="242" spans="1:17" ht="14.4" customHeight="1" x14ac:dyDescent="0.3">
      <c r="A242" s="831" t="s">
        <v>5617</v>
      </c>
      <c r="B242" s="832" t="s">
        <v>5618</v>
      </c>
      <c r="C242" s="832" t="s">
        <v>4309</v>
      </c>
      <c r="D242" s="832" t="s">
        <v>5721</v>
      </c>
      <c r="E242" s="832" t="s">
        <v>5722</v>
      </c>
      <c r="F242" s="849">
        <v>22</v>
      </c>
      <c r="G242" s="849">
        <v>45056</v>
      </c>
      <c r="H242" s="849">
        <v>1.9990239141044412</v>
      </c>
      <c r="I242" s="849">
        <v>2048</v>
      </c>
      <c r="J242" s="849">
        <v>11</v>
      </c>
      <c r="K242" s="849">
        <v>22539</v>
      </c>
      <c r="L242" s="849">
        <v>1</v>
      </c>
      <c r="M242" s="849">
        <v>2049</v>
      </c>
      <c r="N242" s="849">
        <v>21</v>
      </c>
      <c r="O242" s="849">
        <v>43050</v>
      </c>
      <c r="P242" s="837">
        <v>1.9100226274457608</v>
      </c>
      <c r="Q242" s="850">
        <v>2050</v>
      </c>
    </row>
    <row r="243" spans="1:17" ht="14.4" customHeight="1" x14ac:dyDescent="0.3">
      <c r="A243" s="831" t="s">
        <v>5617</v>
      </c>
      <c r="B243" s="832" t="s">
        <v>5618</v>
      </c>
      <c r="C243" s="832" t="s">
        <v>4309</v>
      </c>
      <c r="D243" s="832" t="s">
        <v>5723</v>
      </c>
      <c r="E243" s="832" t="s">
        <v>5724</v>
      </c>
      <c r="F243" s="849"/>
      <c r="G243" s="849"/>
      <c r="H243" s="849"/>
      <c r="I243" s="849"/>
      <c r="J243" s="849">
        <v>2</v>
      </c>
      <c r="K243" s="849">
        <v>5474</v>
      </c>
      <c r="L243" s="849">
        <v>1</v>
      </c>
      <c r="M243" s="849">
        <v>2737</v>
      </c>
      <c r="N243" s="849">
        <v>3</v>
      </c>
      <c r="O243" s="849">
        <v>8211</v>
      </c>
      <c r="P243" s="837">
        <v>1.5</v>
      </c>
      <c r="Q243" s="850">
        <v>2737</v>
      </c>
    </row>
    <row r="244" spans="1:17" ht="14.4" customHeight="1" x14ac:dyDescent="0.3">
      <c r="A244" s="831" t="s">
        <v>5617</v>
      </c>
      <c r="B244" s="832" t="s">
        <v>5618</v>
      </c>
      <c r="C244" s="832" t="s">
        <v>4309</v>
      </c>
      <c r="D244" s="832" t="s">
        <v>5725</v>
      </c>
      <c r="E244" s="832" t="s">
        <v>5726</v>
      </c>
      <c r="F244" s="849"/>
      <c r="G244" s="849"/>
      <c r="H244" s="849"/>
      <c r="I244" s="849"/>
      <c r="J244" s="849">
        <v>1</v>
      </c>
      <c r="K244" s="849">
        <v>2113</v>
      </c>
      <c r="L244" s="849">
        <v>1</v>
      </c>
      <c r="M244" s="849">
        <v>2113</v>
      </c>
      <c r="N244" s="849">
        <v>1</v>
      </c>
      <c r="O244" s="849">
        <v>2114</v>
      </c>
      <c r="P244" s="837">
        <v>1.0004732607666824</v>
      </c>
      <c r="Q244" s="850">
        <v>2114</v>
      </c>
    </row>
    <row r="245" spans="1:17" ht="14.4" customHeight="1" x14ac:dyDescent="0.3">
      <c r="A245" s="831" t="s">
        <v>5617</v>
      </c>
      <c r="B245" s="832" t="s">
        <v>5618</v>
      </c>
      <c r="C245" s="832" t="s">
        <v>4309</v>
      </c>
      <c r="D245" s="832" t="s">
        <v>5727</v>
      </c>
      <c r="E245" s="832" t="s">
        <v>5728</v>
      </c>
      <c r="F245" s="849"/>
      <c r="G245" s="849"/>
      <c r="H245" s="849"/>
      <c r="I245" s="849"/>
      <c r="J245" s="849"/>
      <c r="K245" s="849"/>
      <c r="L245" s="849"/>
      <c r="M245" s="849"/>
      <c r="N245" s="849">
        <v>2</v>
      </c>
      <c r="O245" s="849">
        <v>310</v>
      </c>
      <c r="P245" s="837"/>
      <c r="Q245" s="850">
        <v>155</v>
      </c>
    </row>
    <row r="246" spans="1:17" ht="14.4" customHeight="1" x14ac:dyDescent="0.3">
      <c r="A246" s="831" t="s">
        <v>5617</v>
      </c>
      <c r="B246" s="832" t="s">
        <v>5618</v>
      </c>
      <c r="C246" s="832" t="s">
        <v>4309</v>
      </c>
      <c r="D246" s="832" t="s">
        <v>5729</v>
      </c>
      <c r="E246" s="832" t="s">
        <v>5730</v>
      </c>
      <c r="F246" s="849"/>
      <c r="G246" s="849"/>
      <c r="H246" s="849"/>
      <c r="I246" s="849"/>
      <c r="J246" s="849"/>
      <c r="K246" s="849"/>
      <c r="L246" s="849"/>
      <c r="M246" s="849"/>
      <c r="N246" s="849">
        <v>5</v>
      </c>
      <c r="O246" s="849">
        <v>1025</v>
      </c>
      <c r="P246" s="837"/>
      <c r="Q246" s="850">
        <v>205</v>
      </c>
    </row>
    <row r="247" spans="1:17" ht="14.4" customHeight="1" x14ac:dyDescent="0.3">
      <c r="A247" s="831" t="s">
        <v>5617</v>
      </c>
      <c r="B247" s="832" t="s">
        <v>5618</v>
      </c>
      <c r="C247" s="832" t="s">
        <v>4309</v>
      </c>
      <c r="D247" s="832" t="s">
        <v>5731</v>
      </c>
      <c r="E247" s="832" t="s">
        <v>5732</v>
      </c>
      <c r="F247" s="849"/>
      <c r="G247" s="849"/>
      <c r="H247" s="849"/>
      <c r="I247" s="849"/>
      <c r="J247" s="849">
        <v>1</v>
      </c>
      <c r="K247" s="849">
        <v>163</v>
      </c>
      <c r="L247" s="849">
        <v>1</v>
      </c>
      <c r="M247" s="849">
        <v>163</v>
      </c>
      <c r="N247" s="849">
        <v>1</v>
      </c>
      <c r="O247" s="849">
        <v>163</v>
      </c>
      <c r="P247" s="837">
        <v>1</v>
      </c>
      <c r="Q247" s="850">
        <v>163</v>
      </c>
    </row>
    <row r="248" spans="1:17" ht="14.4" customHeight="1" x14ac:dyDescent="0.3">
      <c r="A248" s="831" t="s">
        <v>5617</v>
      </c>
      <c r="B248" s="832" t="s">
        <v>5618</v>
      </c>
      <c r="C248" s="832" t="s">
        <v>4309</v>
      </c>
      <c r="D248" s="832" t="s">
        <v>5731</v>
      </c>
      <c r="E248" s="832" t="s">
        <v>5733</v>
      </c>
      <c r="F248" s="849">
        <v>1</v>
      </c>
      <c r="G248" s="849">
        <v>163</v>
      </c>
      <c r="H248" s="849">
        <v>0.5</v>
      </c>
      <c r="I248" s="849">
        <v>163</v>
      </c>
      <c r="J248" s="849">
        <v>2</v>
      </c>
      <c r="K248" s="849">
        <v>326</v>
      </c>
      <c r="L248" s="849">
        <v>1</v>
      </c>
      <c r="M248" s="849">
        <v>163</v>
      </c>
      <c r="N248" s="849">
        <v>1</v>
      </c>
      <c r="O248" s="849">
        <v>163</v>
      </c>
      <c r="P248" s="837">
        <v>0.5</v>
      </c>
      <c r="Q248" s="850">
        <v>163</v>
      </c>
    </row>
    <row r="249" spans="1:17" ht="14.4" customHeight="1" x14ac:dyDescent="0.3">
      <c r="A249" s="831" t="s">
        <v>5617</v>
      </c>
      <c r="B249" s="832" t="s">
        <v>5618</v>
      </c>
      <c r="C249" s="832" t="s">
        <v>4309</v>
      </c>
      <c r="D249" s="832" t="s">
        <v>5734</v>
      </c>
      <c r="E249" s="832" t="s">
        <v>5735</v>
      </c>
      <c r="F249" s="849"/>
      <c r="G249" s="849"/>
      <c r="H249" s="849"/>
      <c r="I249" s="849"/>
      <c r="J249" s="849">
        <v>2</v>
      </c>
      <c r="K249" s="849">
        <v>4310</v>
      </c>
      <c r="L249" s="849">
        <v>1</v>
      </c>
      <c r="M249" s="849">
        <v>2155</v>
      </c>
      <c r="N249" s="849">
        <v>4</v>
      </c>
      <c r="O249" s="849">
        <v>8624</v>
      </c>
      <c r="P249" s="837">
        <v>2.0009280742459397</v>
      </c>
      <c r="Q249" s="850">
        <v>2156</v>
      </c>
    </row>
    <row r="250" spans="1:17" ht="14.4" customHeight="1" x14ac:dyDescent="0.3">
      <c r="A250" s="831" t="s">
        <v>5617</v>
      </c>
      <c r="B250" s="832" t="s">
        <v>5618</v>
      </c>
      <c r="C250" s="832" t="s">
        <v>4309</v>
      </c>
      <c r="D250" s="832" t="s">
        <v>5734</v>
      </c>
      <c r="E250" s="832" t="s">
        <v>5736</v>
      </c>
      <c r="F250" s="849">
        <v>38</v>
      </c>
      <c r="G250" s="849">
        <v>81852</v>
      </c>
      <c r="H250" s="849">
        <v>1.6514072430142237</v>
      </c>
      <c r="I250" s="849">
        <v>2154</v>
      </c>
      <c r="J250" s="849">
        <v>23</v>
      </c>
      <c r="K250" s="849">
        <v>49565</v>
      </c>
      <c r="L250" s="849">
        <v>1</v>
      </c>
      <c r="M250" s="849">
        <v>2155</v>
      </c>
      <c r="N250" s="849">
        <v>35</v>
      </c>
      <c r="O250" s="849">
        <v>75460</v>
      </c>
      <c r="P250" s="837">
        <v>1.5224452738827803</v>
      </c>
      <c r="Q250" s="850">
        <v>2156</v>
      </c>
    </row>
    <row r="251" spans="1:17" ht="14.4" customHeight="1" x14ac:dyDescent="0.3">
      <c r="A251" s="831" t="s">
        <v>5617</v>
      </c>
      <c r="B251" s="832" t="s">
        <v>5618</v>
      </c>
      <c r="C251" s="832" t="s">
        <v>4309</v>
      </c>
      <c r="D251" s="832" t="s">
        <v>5737</v>
      </c>
      <c r="E251" s="832" t="s">
        <v>5707</v>
      </c>
      <c r="F251" s="849">
        <v>4</v>
      </c>
      <c r="G251" s="849">
        <v>7552</v>
      </c>
      <c r="H251" s="849">
        <v>0.49973530968766544</v>
      </c>
      <c r="I251" s="849">
        <v>1888</v>
      </c>
      <c r="J251" s="849">
        <v>8</v>
      </c>
      <c r="K251" s="849">
        <v>15112</v>
      </c>
      <c r="L251" s="849">
        <v>1</v>
      </c>
      <c r="M251" s="849">
        <v>1889</v>
      </c>
      <c r="N251" s="849">
        <v>10</v>
      </c>
      <c r="O251" s="849">
        <v>18890</v>
      </c>
      <c r="P251" s="837">
        <v>1.25</v>
      </c>
      <c r="Q251" s="850">
        <v>1889</v>
      </c>
    </row>
    <row r="252" spans="1:17" ht="14.4" customHeight="1" x14ac:dyDescent="0.3">
      <c r="A252" s="831" t="s">
        <v>5617</v>
      </c>
      <c r="B252" s="832" t="s">
        <v>5618</v>
      </c>
      <c r="C252" s="832" t="s">
        <v>4309</v>
      </c>
      <c r="D252" s="832" t="s">
        <v>5738</v>
      </c>
      <c r="E252" s="832" t="s">
        <v>5739</v>
      </c>
      <c r="F252" s="849"/>
      <c r="G252" s="849"/>
      <c r="H252" s="849"/>
      <c r="I252" s="849"/>
      <c r="J252" s="849">
        <v>1</v>
      </c>
      <c r="K252" s="849">
        <v>163</v>
      </c>
      <c r="L252" s="849">
        <v>1</v>
      </c>
      <c r="M252" s="849">
        <v>163</v>
      </c>
      <c r="N252" s="849"/>
      <c r="O252" s="849"/>
      <c r="P252" s="837"/>
      <c r="Q252" s="850"/>
    </row>
    <row r="253" spans="1:17" ht="14.4" customHeight="1" x14ac:dyDescent="0.3">
      <c r="A253" s="831" t="s">
        <v>5617</v>
      </c>
      <c r="B253" s="832" t="s">
        <v>5618</v>
      </c>
      <c r="C253" s="832" t="s">
        <v>4309</v>
      </c>
      <c r="D253" s="832" t="s">
        <v>5740</v>
      </c>
      <c r="E253" s="832" t="s">
        <v>5741</v>
      </c>
      <c r="F253" s="849"/>
      <c r="G253" s="849"/>
      <c r="H253" s="849"/>
      <c r="I253" s="849"/>
      <c r="J253" s="849">
        <v>2</v>
      </c>
      <c r="K253" s="849">
        <v>16920</v>
      </c>
      <c r="L253" s="849">
        <v>1</v>
      </c>
      <c r="M253" s="849">
        <v>8460</v>
      </c>
      <c r="N253" s="849"/>
      <c r="O253" s="849"/>
      <c r="P253" s="837"/>
      <c r="Q253" s="850"/>
    </row>
    <row r="254" spans="1:17" ht="14.4" customHeight="1" x14ac:dyDescent="0.3">
      <c r="A254" s="831" t="s">
        <v>5617</v>
      </c>
      <c r="B254" s="832" t="s">
        <v>5618</v>
      </c>
      <c r="C254" s="832" t="s">
        <v>4309</v>
      </c>
      <c r="D254" s="832" t="s">
        <v>5740</v>
      </c>
      <c r="E254" s="832" t="s">
        <v>5742</v>
      </c>
      <c r="F254" s="849">
        <v>3</v>
      </c>
      <c r="G254" s="849">
        <v>25377</v>
      </c>
      <c r="H254" s="849">
        <v>0.59992907801418438</v>
      </c>
      <c r="I254" s="849">
        <v>8459</v>
      </c>
      <c r="J254" s="849">
        <v>5</v>
      </c>
      <c r="K254" s="849">
        <v>42300</v>
      </c>
      <c r="L254" s="849">
        <v>1</v>
      </c>
      <c r="M254" s="849">
        <v>8460</v>
      </c>
      <c r="N254" s="849">
        <v>6</v>
      </c>
      <c r="O254" s="849">
        <v>50772</v>
      </c>
      <c r="P254" s="837">
        <v>1.2002836879432623</v>
      </c>
      <c r="Q254" s="850">
        <v>8462</v>
      </c>
    </row>
    <row r="255" spans="1:17" ht="14.4" customHeight="1" x14ac:dyDescent="0.3">
      <c r="A255" s="831" t="s">
        <v>5743</v>
      </c>
      <c r="B255" s="832" t="s">
        <v>5744</v>
      </c>
      <c r="C255" s="832" t="s">
        <v>4309</v>
      </c>
      <c r="D255" s="832" t="s">
        <v>5745</v>
      </c>
      <c r="E255" s="832" t="s">
        <v>5746</v>
      </c>
      <c r="F255" s="849">
        <v>392</v>
      </c>
      <c r="G255" s="849">
        <v>82712</v>
      </c>
      <c r="H255" s="849">
        <v>1.1987767584097859</v>
      </c>
      <c r="I255" s="849">
        <v>211</v>
      </c>
      <c r="J255" s="849">
        <v>327</v>
      </c>
      <c r="K255" s="849">
        <v>68997</v>
      </c>
      <c r="L255" s="849">
        <v>1</v>
      </c>
      <c r="M255" s="849">
        <v>211</v>
      </c>
      <c r="N255" s="849">
        <v>540</v>
      </c>
      <c r="O255" s="849">
        <v>114480</v>
      </c>
      <c r="P255" s="837">
        <v>1.6592025740249576</v>
      </c>
      <c r="Q255" s="850">
        <v>212</v>
      </c>
    </row>
    <row r="256" spans="1:17" ht="14.4" customHeight="1" x14ac:dyDescent="0.3">
      <c r="A256" s="831" t="s">
        <v>5743</v>
      </c>
      <c r="B256" s="832" t="s">
        <v>5744</v>
      </c>
      <c r="C256" s="832" t="s">
        <v>4309</v>
      </c>
      <c r="D256" s="832" t="s">
        <v>5747</v>
      </c>
      <c r="E256" s="832" t="s">
        <v>5746</v>
      </c>
      <c r="F256" s="849"/>
      <c r="G256" s="849"/>
      <c r="H256" s="849"/>
      <c r="I256" s="849"/>
      <c r="J256" s="849"/>
      <c r="K256" s="849"/>
      <c r="L256" s="849"/>
      <c r="M256" s="849"/>
      <c r="N256" s="849">
        <v>4</v>
      </c>
      <c r="O256" s="849">
        <v>348</v>
      </c>
      <c r="P256" s="837"/>
      <c r="Q256" s="850">
        <v>87</v>
      </c>
    </row>
    <row r="257" spans="1:17" ht="14.4" customHeight="1" x14ac:dyDescent="0.3">
      <c r="A257" s="831" t="s">
        <v>5743</v>
      </c>
      <c r="B257" s="832" t="s">
        <v>5744</v>
      </c>
      <c r="C257" s="832" t="s">
        <v>4309</v>
      </c>
      <c r="D257" s="832" t="s">
        <v>5748</v>
      </c>
      <c r="E257" s="832" t="s">
        <v>5749</v>
      </c>
      <c r="F257" s="849">
        <v>332</v>
      </c>
      <c r="G257" s="849">
        <v>99932</v>
      </c>
      <c r="H257" s="849">
        <v>0.93785310734463279</v>
      </c>
      <c r="I257" s="849">
        <v>301</v>
      </c>
      <c r="J257" s="849">
        <v>354</v>
      </c>
      <c r="K257" s="849">
        <v>106554</v>
      </c>
      <c r="L257" s="849">
        <v>1</v>
      </c>
      <c r="M257" s="849">
        <v>301</v>
      </c>
      <c r="N257" s="849">
        <v>318</v>
      </c>
      <c r="O257" s="849">
        <v>96036</v>
      </c>
      <c r="P257" s="837">
        <v>0.90128948702066558</v>
      </c>
      <c r="Q257" s="850">
        <v>302</v>
      </c>
    </row>
    <row r="258" spans="1:17" ht="14.4" customHeight="1" x14ac:dyDescent="0.3">
      <c r="A258" s="831" t="s">
        <v>5743</v>
      </c>
      <c r="B258" s="832" t="s">
        <v>5744</v>
      </c>
      <c r="C258" s="832" t="s">
        <v>4309</v>
      </c>
      <c r="D258" s="832" t="s">
        <v>5750</v>
      </c>
      <c r="E258" s="832" t="s">
        <v>5751</v>
      </c>
      <c r="F258" s="849"/>
      <c r="G258" s="849"/>
      <c r="H258" s="849"/>
      <c r="I258" s="849"/>
      <c r="J258" s="849">
        <v>3</v>
      </c>
      <c r="K258" s="849">
        <v>297</v>
      </c>
      <c r="L258" s="849">
        <v>1</v>
      </c>
      <c r="M258" s="849">
        <v>99</v>
      </c>
      <c r="N258" s="849">
        <v>3</v>
      </c>
      <c r="O258" s="849">
        <v>300</v>
      </c>
      <c r="P258" s="837">
        <v>1.0101010101010102</v>
      </c>
      <c r="Q258" s="850">
        <v>100</v>
      </c>
    </row>
    <row r="259" spans="1:17" ht="14.4" customHeight="1" x14ac:dyDescent="0.3">
      <c r="A259" s="831" t="s">
        <v>5743</v>
      </c>
      <c r="B259" s="832" t="s">
        <v>5744</v>
      </c>
      <c r="C259" s="832" t="s">
        <v>4309</v>
      </c>
      <c r="D259" s="832" t="s">
        <v>5750</v>
      </c>
      <c r="E259" s="832" t="s">
        <v>5752</v>
      </c>
      <c r="F259" s="849">
        <v>3</v>
      </c>
      <c r="G259" s="849">
        <v>297</v>
      </c>
      <c r="H259" s="849">
        <v>1</v>
      </c>
      <c r="I259" s="849">
        <v>99</v>
      </c>
      <c r="J259" s="849">
        <v>3</v>
      </c>
      <c r="K259" s="849">
        <v>297</v>
      </c>
      <c r="L259" s="849">
        <v>1</v>
      </c>
      <c r="M259" s="849">
        <v>99</v>
      </c>
      <c r="N259" s="849"/>
      <c r="O259" s="849"/>
      <c r="P259" s="837"/>
      <c r="Q259" s="850"/>
    </row>
    <row r="260" spans="1:17" ht="14.4" customHeight="1" x14ac:dyDescent="0.3">
      <c r="A260" s="831" t="s">
        <v>5743</v>
      </c>
      <c r="B260" s="832" t="s">
        <v>5744</v>
      </c>
      <c r="C260" s="832" t="s">
        <v>4309</v>
      </c>
      <c r="D260" s="832" t="s">
        <v>5753</v>
      </c>
      <c r="E260" s="832" t="s">
        <v>5754</v>
      </c>
      <c r="F260" s="849">
        <v>333</v>
      </c>
      <c r="G260" s="849">
        <v>45621</v>
      </c>
      <c r="H260" s="849">
        <v>1.0638977635782747</v>
      </c>
      <c r="I260" s="849">
        <v>137</v>
      </c>
      <c r="J260" s="849">
        <v>313</v>
      </c>
      <c r="K260" s="849">
        <v>42881</v>
      </c>
      <c r="L260" s="849">
        <v>1</v>
      </c>
      <c r="M260" s="849">
        <v>137</v>
      </c>
      <c r="N260" s="849">
        <v>287</v>
      </c>
      <c r="O260" s="849">
        <v>39319</v>
      </c>
      <c r="P260" s="837">
        <v>0.91693290734824284</v>
      </c>
      <c r="Q260" s="850">
        <v>137</v>
      </c>
    </row>
    <row r="261" spans="1:17" ht="14.4" customHeight="1" x14ac:dyDescent="0.3">
      <c r="A261" s="831" t="s">
        <v>5743</v>
      </c>
      <c r="B261" s="832" t="s">
        <v>5744</v>
      </c>
      <c r="C261" s="832" t="s">
        <v>4309</v>
      </c>
      <c r="D261" s="832" t="s">
        <v>5755</v>
      </c>
      <c r="E261" s="832" t="s">
        <v>5754</v>
      </c>
      <c r="F261" s="849"/>
      <c r="G261" s="849"/>
      <c r="H261" s="849"/>
      <c r="I261" s="849"/>
      <c r="J261" s="849"/>
      <c r="K261" s="849"/>
      <c r="L261" s="849"/>
      <c r="M261" s="849"/>
      <c r="N261" s="849">
        <v>1</v>
      </c>
      <c r="O261" s="849">
        <v>184</v>
      </c>
      <c r="P261" s="837"/>
      <c r="Q261" s="850">
        <v>184</v>
      </c>
    </row>
    <row r="262" spans="1:17" ht="14.4" customHeight="1" x14ac:dyDescent="0.3">
      <c r="A262" s="831" t="s">
        <v>5743</v>
      </c>
      <c r="B262" s="832" t="s">
        <v>5744</v>
      </c>
      <c r="C262" s="832" t="s">
        <v>4309</v>
      </c>
      <c r="D262" s="832" t="s">
        <v>5756</v>
      </c>
      <c r="E262" s="832" t="s">
        <v>5757</v>
      </c>
      <c r="F262" s="849">
        <v>3</v>
      </c>
      <c r="G262" s="849">
        <v>1917</v>
      </c>
      <c r="H262" s="849"/>
      <c r="I262" s="849">
        <v>639</v>
      </c>
      <c r="J262" s="849"/>
      <c r="K262" s="849"/>
      <c r="L262" s="849"/>
      <c r="M262" s="849"/>
      <c r="N262" s="849"/>
      <c r="O262" s="849"/>
      <c r="P262" s="837"/>
      <c r="Q262" s="850"/>
    </row>
    <row r="263" spans="1:17" ht="14.4" customHeight="1" x14ac:dyDescent="0.3">
      <c r="A263" s="831" t="s">
        <v>5743</v>
      </c>
      <c r="B263" s="832" t="s">
        <v>5744</v>
      </c>
      <c r="C263" s="832" t="s">
        <v>4309</v>
      </c>
      <c r="D263" s="832" t="s">
        <v>5758</v>
      </c>
      <c r="E263" s="832" t="s">
        <v>5759</v>
      </c>
      <c r="F263" s="849">
        <v>16</v>
      </c>
      <c r="G263" s="849">
        <v>2768</v>
      </c>
      <c r="H263" s="849">
        <v>1.3333333333333333</v>
      </c>
      <c r="I263" s="849">
        <v>173</v>
      </c>
      <c r="J263" s="849">
        <v>12</v>
      </c>
      <c r="K263" s="849">
        <v>2076</v>
      </c>
      <c r="L263" s="849">
        <v>1</v>
      </c>
      <c r="M263" s="849">
        <v>173</v>
      </c>
      <c r="N263" s="849">
        <v>13</v>
      </c>
      <c r="O263" s="849">
        <v>2262</v>
      </c>
      <c r="P263" s="837">
        <v>1.0895953757225434</v>
      </c>
      <c r="Q263" s="850">
        <v>174</v>
      </c>
    </row>
    <row r="264" spans="1:17" ht="14.4" customHeight="1" x14ac:dyDescent="0.3">
      <c r="A264" s="831" t="s">
        <v>5743</v>
      </c>
      <c r="B264" s="832" t="s">
        <v>5744</v>
      </c>
      <c r="C264" s="832" t="s">
        <v>4309</v>
      </c>
      <c r="D264" s="832" t="s">
        <v>5760</v>
      </c>
      <c r="E264" s="832" t="s">
        <v>5761</v>
      </c>
      <c r="F264" s="849">
        <v>11</v>
      </c>
      <c r="G264" s="849">
        <v>4224</v>
      </c>
      <c r="H264" s="849">
        <v>0.67627281460134481</v>
      </c>
      <c r="I264" s="849">
        <v>384</v>
      </c>
      <c r="J264" s="849">
        <v>18</v>
      </c>
      <c r="K264" s="849">
        <v>6246</v>
      </c>
      <c r="L264" s="849">
        <v>1</v>
      </c>
      <c r="M264" s="849">
        <v>347</v>
      </c>
      <c r="N264" s="849">
        <v>32</v>
      </c>
      <c r="O264" s="849">
        <v>11104</v>
      </c>
      <c r="P264" s="837">
        <v>1.7777777777777777</v>
      </c>
      <c r="Q264" s="850">
        <v>347</v>
      </c>
    </row>
    <row r="265" spans="1:17" ht="14.4" customHeight="1" x14ac:dyDescent="0.3">
      <c r="A265" s="831" t="s">
        <v>5743</v>
      </c>
      <c r="B265" s="832" t="s">
        <v>5744</v>
      </c>
      <c r="C265" s="832" t="s">
        <v>4309</v>
      </c>
      <c r="D265" s="832" t="s">
        <v>5762</v>
      </c>
      <c r="E265" s="832" t="s">
        <v>5763</v>
      </c>
      <c r="F265" s="849">
        <v>1</v>
      </c>
      <c r="G265" s="849">
        <v>273</v>
      </c>
      <c r="H265" s="849"/>
      <c r="I265" s="849">
        <v>273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5743</v>
      </c>
      <c r="B266" s="832" t="s">
        <v>5744</v>
      </c>
      <c r="C266" s="832" t="s">
        <v>4309</v>
      </c>
      <c r="D266" s="832" t="s">
        <v>5762</v>
      </c>
      <c r="E266" s="832" t="s">
        <v>5764</v>
      </c>
      <c r="F266" s="849">
        <v>22</v>
      </c>
      <c r="G266" s="849">
        <v>6006</v>
      </c>
      <c r="H266" s="849"/>
      <c r="I266" s="849">
        <v>273</v>
      </c>
      <c r="J266" s="849"/>
      <c r="K266" s="849"/>
      <c r="L266" s="849"/>
      <c r="M266" s="849"/>
      <c r="N266" s="849">
        <v>85</v>
      </c>
      <c r="O266" s="849">
        <v>23290</v>
      </c>
      <c r="P266" s="837"/>
      <c r="Q266" s="850">
        <v>274</v>
      </c>
    </row>
    <row r="267" spans="1:17" ht="14.4" customHeight="1" x14ac:dyDescent="0.3">
      <c r="A267" s="831" t="s">
        <v>5743</v>
      </c>
      <c r="B267" s="832" t="s">
        <v>5744</v>
      </c>
      <c r="C267" s="832" t="s">
        <v>4309</v>
      </c>
      <c r="D267" s="832" t="s">
        <v>5765</v>
      </c>
      <c r="E267" s="832" t="s">
        <v>5766</v>
      </c>
      <c r="F267" s="849">
        <v>73</v>
      </c>
      <c r="G267" s="849">
        <v>10366</v>
      </c>
      <c r="H267" s="849">
        <v>1.0735294117647058</v>
      </c>
      <c r="I267" s="849">
        <v>142</v>
      </c>
      <c r="J267" s="849">
        <v>68</v>
      </c>
      <c r="K267" s="849">
        <v>9656</v>
      </c>
      <c r="L267" s="849">
        <v>1</v>
      </c>
      <c r="M267" s="849">
        <v>142</v>
      </c>
      <c r="N267" s="849">
        <v>110</v>
      </c>
      <c r="O267" s="849">
        <v>15620</v>
      </c>
      <c r="P267" s="837">
        <v>1.6176470588235294</v>
      </c>
      <c r="Q267" s="850">
        <v>142</v>
      </c>
    </row>
    <row r="268" spans="1:17" ht="14.4" customHeight="1" x14ac:dyDescent="0.3">
      <c r="A268" s="831" t="s">
        <v>5743</v>
      </c>
      <c r="B268" s="832" t="s">
        <v>5744</v>
      </c>
      <c r="C268" s="832" t="s">
        <v>4309</v>
      </c>
      <c r="D268" s="832" t="s">
        <v>5767</v>
      </c>
      <c r="E268" s="832" t="s">
        <v>5766</v>
      </c>
      <c r="F268" s="849">
        <v>333</v>
      </c>
      <c r="G268" s="849">
        <v>25974</v>
      </c>
      <c r="H268" s="849">
        <v>1.0638977635782747</v>
      </c>
      <c r="I268" s="849">
        <v>78</v>
      </c>
      <c r="J268" s="849">
        <v>313</v>
      </c>
      <c r="K268" s="849">
        <v>24414</v>
      </c>
      <c r="L268" s="849">
        <v>1</v>
      </c>
      <c r="M268" s="849">
        <v>78</v>
      </c>
      <c r="N268" s="849">
        <v>287</v>
      </c>
      <c r="O268" s="849">
        <v>22386</v>
      </c>
      <c r="P268" s="837">
        <v>0.91693290734824284</v>
      </c>
      <c r="Q268" s="850">
        <v>78</v>
      </c>
    </row>
    <row r="269" spans="1:17" ht="14.4" customHeight="1" x14ac:dyDescent="0.3">
      <c r="A269" s="831" t="s">
        <v>5743</v>
      </c>
      <c r="B269" s="832" t="s">
        <v>5744</v>
      </c>
      <c r="C269" s="832" t="s">
        <v>4309</v>
      </c>
      <c r="D269" s="832" t="s">
        <v>5768</v>
      </c>
      <c r="E269" s="832" t="s">
        <v>5769</v>
      </c>
      <c r="F269" s="849">
        <v>73</v>
      </c>
      <c r="G269" s="849">
        <v>22849</v>
      </c>
      <c r="H269" s="849">
        <v>1.0701105282877483</v>
      </c>
      <c r="I269" s="849">
        <v>313</v>
      </c>
      <c r="J269" s="849">
        <v>68</v>
      </c>
      <c r="K269" s="849">
        <v>21352</v>
      </c>
      <c r="L269" s="849">
        <v>1</v>
      </c>
      <c r="M269" s="849">
        <v>314</v>
      </c>
      <c r="N269" s="849">
        <v>110</v>
      </c>
      <c r="O269" s="849">
        <v>34540</v>
      </c>
      <c r="P269" s="837">
        <v>1.6176470588235294</v>
      </c>
      <c r="Q269" s="850">
        <v>314</v>
      </c>
    </row>
    <row r="270" spans="1:17" ht="14.4" customHeight="1" x14ac:dyDescent="0.3">
      <c r="A270" s="831" t="s">
        <v>5743</v>
      </c>
      <c r="B270" s="832" t="s">
        <v>5744</v>
      </c>
      <c r="C270" s="832" t="s">
        <v>4309</v>
      </c>
      <c r="D270" s="832" t="s">
        <v>5770</v>
      </c>
      <c r="E270" s="832" t="s">
        <v>5771</v>
      </c>
      <c r="F270" s="849">
        <v>33</v>
      </c>
      <c r="G270" s="849">
        <v>16104</v>
      </c>
      <c r="H270" s="849">
        <v>0.76714939024390238</v>
      </c>
      <c r="I270" s="849">
        <v>488</v>
      </c>
      <c r="J270" s="849">
        <v>64</v>
      </c>
      <c r="K270" s="849">
        <v>20992</v>
      </c>
      <c r="L270" s="849">
        <v>1</v>
      </c>
      <c r="M270" s="849">
        <v>328</v>
      </c>
      <c r="N270" s="849">
        <v>80</v>
      </c>
      <c r="O270" s="849">
        <v>26240</v>
      </c>
      <c r="P270" s="837">
        <v>1.25</v>
      </c>
      <c r="Q270" s="850">
        <v>328</v>
      </c>
    </row>
    <row r="271" spans="1:17" ht="14.4" customHeight="1" x14ac:dyDescent="0.3">
      <c r="A271" s="831" t="s">
        <v>5743</v>
      </c>
      <c r="B271" s="832" t="s">
        <v>5744</v>
      </c>
      <c r="C271" s="832" t="s">
        <v>4309</v>
      </c>
      <c r="D271" s="832" t="s">
        <v>5772</v>
      </c>
      <c r="E271" s="832" t="s">
        <v>5773</v>
      </c>
      <c r="F271" s="849">
        <v>181</v>
      </c>
      <c r="G271" s="849">
        <v>29503</v>
      </c>
      <c r="H271" s="849">
        <v>0.55182926829268297</v>
      </c>
      <c r="I271" s="849">
        <v>163</v>
      </c>
      <c r="J271" s="849">
        <v>328</v>
      </c>
      <c r="K271" s="849">
        <v>53464</v>
      </c>
      <c r="L271" s="849">
        <v>1</v>
      </c>
      <c r="M271" s="849">
        <v>163</v>
      </c>
      <c r="N271" s="849">
        <v>234</v>
      </c>
      <c r="O271" s="849">
        <v>38142</v>
      </c>
      <c r="P271" s="837">
        <v>0.71341463414634143</v>
      </c>
      <c r="Q271" s="850">
        <v>163</v>
      </c>
    </row>
    <row r="272" spans="1:17" ht="14.4" customHeight="1" x14ac:dyDescent="0.3">
      <c r="A272" s="831" t="s">
        <v>5743</v>
      </c>
      <c r="B272" s="832" t="s">
        <v>5744</v>
      </c>
      <c r="C272" s="832" t="s">
        <v>4309</v>
      </c>
      <c r="D272" s="832" t="s">
        <v>5772</v>
      </c>
      <c r="E272" s="832" t="s">
        <v>5774</v>
      </c>
      <c r="F272" s="849"/>
      <c r="G272" s="849"/>
      <c r="H272" s="849"/>
      <c r="I272" s="849"/>
      <c r="J272" s="849"/>
      <c r="K272" s="849"/>
      <c r="L272" s="849"/>
      <c r="M272" s="849"/>
      <c r="N272" s="849">
        <v>1</v>
      </c>
      <c r="O272" s="849">
        <v>163</v>
      </c>
      <c r="P272" s="837"/>
      <c r="Q272" s="850">
        <v>163</v>
      </c>
    </row>
    <row r="273" spans="1:17" ht="14.4" customHeight="1" x14ac:dyDescent="0.3">
      <c r="A273" s="831" t="s">
        <v>5743</v>
      </c>
      <c r="B273" s="832" t="s">
        <v>5744</v>
      </c>
      <c r="C273" s="832" t="s">
        <v>4309</v>
      </c>
      <c r="D273" s="832" t="s">
        <v>5775</v>
      </c>
      <c r="E273" s="832" t="s">
        <v>5746</v>
      </c>
      <c r="F273" s="849">
        <v>937</v>
      </c>
      <c r="G273" s="849">
        <v>67464</v>
      </c>
      <c r="H273" s="849">
        <v>1.0539932508436445</v>
      </c>
      <c r="I273" s="849">
        <v>72</v>
      </c>
      <c r="J273" s="849">
        <v>889</v>
      </c>
      <c r="K273" s="849">
        <v>64008</v>
      </c>
      <c r="L273" s="849">
        <v>1</v>
      </c>
      <c r="M273" s="849">
        <v>72</v>
      </c>
      <c r="N273" s="849">
        <v>826</v>
      </c>
      <c r="O273" s="849">
        <v>59472</v>
      </c>
      <c r="P273" s="837">
        <v>0.92913385826771655</v>
      </c>
      <c r="Q273" s="850">
        <v>72</v>
      </c>
    </row>
    <row r="274" spans="1:17" ht="14.4" customHeight="1" x14ac:dyDescent="0.3">
      <c r="A274" s="831" t="s">
        <v>5743</v>
      </c>
      <c r="B274" s="832" t="s">
        <v>5744</v>
      </c>
      <c r="C274" s="832" t="s">
        <v>4309</v>
      </c>
      <c r="D274" s="832" t="s">
        <v>5776</v>
      </c>
      <c r="E274" s="832" t="s">
        <v>5777</v>
      </c>
      <c r="F274" s="849">
        <v>14</v>
      </c>
      <c r="G274" s="849">
        <v>16954</v>
      </c>
      <c r="H274" s="849">
        <v>0.82352941176470584</v>
      </c>
      <c r="I274" s="849">
        <v>1211</v>
      </c>
      <c r="J274" s="849">
        <v>17</v>
      </c>
      <c r="K274" s="849">
        <v>20587</v>
      </c>
      <c r="L274" s="849">
        <v>1</v>
      </c>
      <c r="M274" s="849">
        <v>1211</v>
      </c>
      <c r="N274" s="849">
        <v>19</v>
      </c>
      <c r="O274" s="849">
        <v>23028</v>
      </c>
      <c r="P274" s="837">
        <v>1.1185699713411377</v>
      </c>
      <c r="Q274" s="850">
        <v>1212</v>
      </c>
    </row>
    <row r="275" spans="1:17" ht="14.4" customHeight="1" x14ac:dyDescent="0.3">
      <c r="A275" s="831" t="s">
        <v>5743</v>
      </c>
      <c r="B275" s="832" t="s">
        <v>5744</v>
      </c>
      <c r="C275" s="832" t="s">
        <v>4309</v>
      </c>
      <c r="D275" s="832" t="s">
        <v>5778</v>
      </c>
      <c r="E275" s="832" t="s">
        <v>5779</v>
      </c>
      <c r="F275" s="849">
        <v>1</v>
      </c>
      <c r="G275" s="849">
        <v>114</v>
      </c>
      <c r="H275" s="849">
        <v>1</v>
      </c>
      <c r="I275" s="849">
        <v>114</v>
      </c>
      <c r="J275" s="849">
        <v>1</v>
      </c>
      <c r="K275" s="849">
        <v>114</v>
      </c>
      <c r="L275" s="849">
        <v>1</v>
      </c>
      <c r="M275" s="849">
        <v>114</v>
      </c>
      <c r="N275" s="849">
        <v>1</v>
      </c>
      <c r="O275" s="849">
        <v>115</v>
      </c>
      <c r="P275" s="837">
        <v>1.0087719298245614</v>
      </c>
      <c r="Q275" s="850">
        <v>115</v>
      </c>
    </row>
    <row r="276" spans="1:17" ht="14.4" customHeight="1" x14ac:dyDescent="0.3">
      <c r="A276" s="831" t="s">
        <v>5743</v>
      </c>
      <c r="B276" s="832" t="s">
        <v>5744</v>
      </c>
      <c r="C276" s="832" t="s">
        <v>4309</v>
      </c>
      <c r="D276" s="832" t="s">
        <v>5778</v>
      </c>
      <c r="E276" s="832" t="s">
        <v>5780</v>
      </c>
      <c r="F276" s="849">
        <v>8</v>
      </c>
      <c r="G276" s="849">
        <v>912</v>
      </c>
      <c r="H276" s="849">
        <v>0.66666666666666663</v>
      </c>
      <c r="I276" s="849">
        <v>114</v>
      </c>
      <c r="J276" s="849">
        <v>12</v>
      </c>
      <c r="K276" s="849">
        <v>1368</v>
      </c>
      <c r="L276" s="849">
        <v>1</v>
      </c>
      <c r="M276" s="849">
        <v>114</v>
      </c>
      <c r="N276" s="849">
        <v>13</v>
      </c>
      <c r="O276" s="849">
        <v>1495</v>
      </c>
      <c r="P276" s="837">
        <v>1.0928362573099415</v>
      </c>
      <c r="Q276" s="850">
        <v>115</v>
      </c>
    </row>
    <row r="277" spans="1:17" ht="14.4" customHeight="1" x14ac:dyDescent="0.3">
      <c r="A277" s="831" t="s">
        <v>5743</v>
      </c>
      <c r="B277" s="832" t="s">
        <v>5744</v>
      </c>
      <c r="C277" s="832" t="s">
        <v>4309</v>
      </c>
      <c r="D277" s="832" t="s">
        <v>5781</v>
      </c>
      <c r="E277" s="832" t="s">
        <v>5782</v>
      </c>
      <c r="F277" s="849">
        <v>1</v>
      </c>
      <c r="G277" s="849">
        <v>346</v>
      </c>
      <c r="H277" s="849"/>
      <c r="I277" s="849">
        <v>346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" customHeight="1" x14ac:dyDescent="0.3">
      <c r="A278" s="831" t="s">
        <v>5743</v>
      </c>
      <c r="B278" s="832" t="s">
        <v>5744</v>
      </c>
      <c r="C278" s="832" t="s">
        <v>4309</v>
      </c>
      <c r="D278" s="832" t="s">
        <v>5783</v>
      </c>
      <c r="E278" s="832" t="s">
        <v>5784</v>
      </c>
      <c r="F278" s="849">
        <v>1</v>
      </c>
      <c r="G278" s="849">
        <v>301</v>
      </c>
      <c r="H278" s="849"/>
      <c r="I278" s="849">
        <v>301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5785</v>
      </c>
      <c r="B279" s="832" t="s">
        <v>5786</v>
      </c>
      <c r="C279" s="832" t="s">
        <v>4309</v>
      </c>
      <c r="D279" s="832" t="s">
        <v>5787</v>
      </c>
      <c r="E279" s="832" t="s">
        <v>5788</v>
      </c>
      <c r="F279" s="849">
        <v>44</v>
      </c>
      <c r="G279" s="849">
        <v>2552</v>
      </c>
      <c r="H279" s="849">
        <v>2</v>
      </c>
      <c r="I279" s="849">
        <v>58</v>
      </c>
      <c r="J279" s="849">
        <v>22</v>
      </c>
      <c r="K279" s="849">
        <v>1276</v>
      </c>
      <c r="L279" s="849">
        <v>1</v>
      </c>
      <c r="M279" s="849">
        <v>58</v>
      </c>
      <c r="N279" s="849">
        <v>13</v>
      </c>
      <c r="O279" s="849">
        <v>754</v>
      </c>
      <c r="P279" s="837">
        <v>0.59090909090909094</v>
      </c>
      <c r="Q279" s="850">
        <v>58</v>
      </c>
    </row>
    <row r="280" spans="1:17" ht="14.4" customHeight="1" x14ac:dyDescent="0.3">
      <c r="A280" s="831" t="s">
        <v>5785</v>
      </c>
      <c r="B280" s="832" t="s">
        <v>5786</v>
      </c>
      <c r="C280" s="832" t="s">
        <v>4309</v>
      </c>
      <c r="D280" s="832" t="s">
        <v>5789</v>
      </c>
      <c r="E280" s="832" t="s">
        <v>5790</v>
      </c>
      <c r="F280" s="849">
        <v>16</v>
      </c>
      <c r="G280" s="849">
        <v>2096</v>
      </c>
      <c r="H280" s="849">
        <v>8</v>
      </c>
      <c r="I280" s="849">
        <v>131</v>
      </c>
      <c r="J280" s="849">
        <v>2</v>
      </c>
      <c r="K280" s="849">
        <v>262</v>
      </c>
      <c r="L280" s="849">
        <v>1</v>
      </c>
      <c r="M280" s="849">
        <v>131</v>
      </c>
      <c r="N280" s="849">
        <v>9</v>
      </c>
      <c r="O280" s="849">
        <v>1188</v>
      </c>
      <c r="P280" s="837">
        <v>4.5343511450381682</v>
      </c>
      <c r="Q280" s="850">
        <v>132</v>
      </c>
    </row>
    <row r="281" spans="1:17" ht="14.4" customHeight="1" x14ac:dyDescent="0.3">
      <c r="A281" s="831" t="s">
        <v>5785</v>
      </c>
      <c r="B281" s="832" t="s">
        <v>5786</v>
      </c>
      <c r="C281" s="832" t="s">
        <v>4309</v>
      </c>
      <c r="D281" s="832" t="s">
        <v>5791</v>
      </c>
      <c r="E281" s="832" t="s">
        <v>5792</v>
      </c>
      <c r="F281" s="849"/>
      <c r="G281" s="849"/>
      <c r="H281" s="849"/>
      <c r="I281" s="849"/>
      <c r="J281" s="849">
        <v>3</v>
      </c>
      <c r="K281" s="849">
        <v>567</v>
      </c>
      <c r="L281" s="849">
        <v>1</v>
      </c>
      <c r="M281" s="849">
        <v>189</v>
      </c>
      <c r="N281" s="849"/>
      <c r="O281" s="849"/>
      <c r="P281" s="837"/>
      <c r="Q281" s="850"/>
    </row>
    <row r="282" spans="1:17" ht="14.4" customHeight="1" x14ac:dyDescent="0.3">
      <c r="A282" s="831" t="s">
        <v>5785</v>
      </c>
      <c r="B282" s="832" t="s">
        <v>5786</v>
      </c>
      <c r="C282" s="832" t="s">
        <v>4309</v>
      </c>
      <c r="D282" s="832" t="s">
        <v>5793</v>
      </c>
      <c r="E282" s="832" t="s">
        <v>5794</v>
      </c>
      <c r="F282" s="849">
        <v>2</v>
      </c>
      <c r="G282" s="849">
        <v>358</v>
      </c>
      <c r="H282" s="849">
        <v>0.99444444444444446</v>
      </c>
      <c r="I282" s="849">
        <v>179</v>
      </c>
      <c r="J282" s="849">
        <v>2</v>
      </c>
      <c r="K282" s="849">
        <v>360</v>
      </c>
      <c r="L282" s="849">
        <v>1</v>
      </c>
      <c r="M282" s="849">
        <v>180</v>
      </c>
      <c r="N282" s="849">
        <v>4</v>
      </c>
      <c r="O282" s="849">
        <v>720</v>
      </c>
      <c r="P282" s="837">
        <v>2</v>
      </c>
      <c r="Q282" s="850">
        <v>180</v>
      </c>
    </row>
    <row r="283" spans="1:17" ht="14.4" customHeight="1" x14ac:dyDescent="0.3">
      <c r="A283" s="831" t="s">
        <v>5785</v>
      </c>
      <c r="B283" s="832" t="s">
        <v>5786</v>
      </c>
      <c r="C283" s="832" t="s">
        <v>4309</v>
      </c>
      <c r="D283" s="832" t="s">
        <v>5795</v>
      </c>
      <c r="E283" s="832" t="s">
        <v>5796</v>
      </c>
      <c r="F283" s="849">
        <v>41</v>
      </c>
      <c r="G283" s="849">
        <v>13735</v>
      </c>
      <c r="H283" s="849">
        <v>1.3186443932411673</v>
      </c>
      <c r="I283" s="849">
        <v>335</v>
      </c>
      <c r="J283" s="849">
        <v>31</v>
      </c>
      <c r="K283" s="849">
        <v>10416</v>
      </c>
      <c r="L283" s="849">
        <v>1</v>
      </c>
      <c r="M283" s="849">
        <v>336</v>
      </c>
      <c r="N283" s="849">
        <v>35</v>
      </c>
      <c r="O283" s="849">
        <v>11795</v>
      </c>
      <c r="P283" s="837">
        <v>1.1323924731182795</v>
      </c>
      <c r="Q283" s="850">
        <v>337</v>
      </c>
    </row>
    <row r="284" spans="1:17" ht="14.4" customHeight="1" x14ac:dyDescent="0.3">
      <c r="A284" s="831" t="s">
        <v>5785</v>
      </c>
      <c r="B284" s="832" t="s">
        <v>5786</v>
      </c>
      <c r="C284" s="832" t="s">
        <v>4309</v>
      </c>
      <c r="D284" s="832" t="s">
        <v>5797</v>
      </c>
      <c r="E284" s="832" t="s">
        <v>5798</v>
      </c>
      <c r="F284" s="849">
        <v>7</v>
      </c>
      <c r="G284" s="849">
        <v>2443</v>
      </c>
      <c r="H284" s="849"/>
      <c r="I284" s="849">
        <v>349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" customHeight="1" x14ac:dyDescent="0.3">
      <c r="A285" s="831" t="s">
        <v>5785</v>
      </c>
      <c r="B285" s="832" t="s">
        <v>5786</v>
      </c>
      <c r="C285" s="832" t="s">
        <v>4309</v>
      </c>
      <c r="D285" s="832" t="s">
        <v>5797</v>
      </c>
      <c r="E285" s="832" t="s">
        <v>5799</v>
      </c>
      <c r="F285" s="849">
        <v>4</v>
      </c>
      <c r="G285" s="849">
        <v>1396</v>
      </c>
      <c r="H285" s="849">
        <v>0.22222222222222221</v>
      </c>
      <c r="I285" s="849">
        <v>349</v>
      </c>
      <c r="J285" s="849">
        <v>18</v>
      </c>
      <c r="K285" s="849">
        <v>6282</v>
      </c>
      <c r="L285" s="849">
        <v>1</v>
      </c>
      <c r="M285" s="849">
        <v>349</v>
      </c>
      <c r="N285" s="849">
        <v>33</v>
      </c>
      <c r="O285" s="849">
        <v>11550</v>
      </c>
      <c r="P285" s="837">
        <v>1.8385864374403056</v>
      </c>
      <c r="Q285" s="850">
        <v>350</v>
      </c>
    </row>
    <row r="286" spans="1:17" ht="14.4" customHeight="1" x14ac:dyDescent="0.3">
      <c r="A286" s="831" t="s">
        <v>5785</v>
      </c>
      <c r="B286" s="832" t="s">
        <v>5786</v>
      </c>
      <c r="C286" s="832" t="s">
        <v>4309</v>
      </c>
      <c r="D286" s="832" t="s">
        <v>5800</v>
      </c>
      <c r="E286" s="832" t="s">
        <v>5801</v>
      </c>
      <c r="F286" s="849">
        <v>24</v>
      </c>
      <c r="G286" s="849">
        <v>7296</v>
      </c>
      <c r="H286" s="849">
        <v>1.7086651053864168</v>
      </c>
      <c r="I286" s="849">
        <v>304</v>
      </c>
      <c r="J286" s="849">
        <v>14</v>
      </c>
      <c r="K286" s="849">
        <v>4270</v>
      </c>
      <c r="L286" s="849">
        <v>1</v>
      </c>
      <c r="M286" s="849">
        <v>305</v>
      </c>
      <c r="N286" s="849">
        <v>17</v>
      </c>
      <c r="O286" s="849">
        <v>5185</v>
      </c>
      <c r="P286" s="837">
        <v>1.2142857142857142</v>
      </c>
      <c r="Q286" s="850">
        <v>305</v>
      </c>
    </row>
    <row r="287" spans="1:17" ht="14.4" customHeight="1" x14ac:dyDescent="0.3">
      <c r="A287" s="831" t="s">
        <v>5785</v>
      </c>
      <c r="B287" s="832" t="s">
        <v>5786</v>
      </c>
      <c r="C287" s="832" t="s">
        <v>4309</v>
      </c>
      <c r="D287" s="832" t="s">
        <v>5802</v>
      </c>
      <c r="E287" s="832" t="s">
        <v>5803</v>
      </c>
      <c r="F287" s="849">
        <v>4</v>
      </c>
      <c r="G287" s="849">
        <v>1976</v>
      </c>
      <c r="H287" s="849">
        <v>0.2857142857142857</v>
      </c>
      <c r="I287" s="849">
        <v>494</v>
      </c>
      <c r="J287" s="849">
        <v>14</v>
      </c>
      <c r="K287" s="849">
        <v>6916</v>
      </c>
      <c r="L287" s="849">
        <v>1</v>
      </c>
      <c r="M287" s="849">
        <v>494</v>
      </c>
      <c r="N287" s="849">
        <v>10</v>
      </c>
      <c r="O287" s="849">
        <v>4950</v>
      </c>
      <c r="P287" s="837">
        <v>0.71573163678426832</v>
      </c>
      <c r="Q287" s="850">
        <v>495</v>
      </c>
    </row>
    <row r="288" spans="1:17" ht="14.4" customHeight="1" x14ac:dyDescent="0.3">
      <c r="A288" s="831" t="s">
        <v>5785</v>
      </c>
      <c r="B288" s="832" t="s">
        <v>5786</v>
      </c>
      <c r="C288" s="832" t="s">
        <v>4309</v>
      </c>
      <c r="D288" s="832" t="s">
        <v>5804</v>
      </c>
      <c r="E288" s="832" t="s">
        <v>5805</v>
      </c>
      <c r="F288" s="849">
        <v>28</v>
      </c>
      <c r="G288" s="849">
        <v>10360</v>
      </c>
      <c r="H288" s="849">
        <v>1</v>
      </c>
      <c r="I288" s="849">
        <v>370</v>
      </c>
      <c r="J288" s="849">
        <v>28</v>
      </c>
      <c r="K288" s="849">
        <v>10360</v>
      </c>
      <c r="L288" s="849">
        <v>1</v>
      </c>
      <c r="M288" s="849">
        <v>370</v>
      </c>
      <c r="N288" s="849">
        <v>26</v>
      </c>
      <c r="O288" s="849">
        <v>9646</v>
      </c>
      <c r="P288" s="837">
        <v>0.93108108108108112</v>
      </c>
      <c r="Q288" s="850">
        <v>371</v>
      </c>
    </row>
    <row r="289" spans="1:17" ht="14.4" customHeight="1" x14ac:dyDescent="0.3">
      <c r="A289" s="831" t="s">
        <v>5785</v>
      </c>
      <c r="B289" s="832" t="s">
        <v>5786</v>
      </c>
      <c r="C289" s="832" t="s">
        <v>4309</v>
      </c>
      <c r="D289" s="832" t="s">
        <v>5806</v>
      </c>
      <c r="E289" s="832" t="s">
        <v>5807</v>
      </c>
      <c r="F289" s="849">
        <v>2</v>
      </c>
      <c r="G289" s="849">
        <v>222</v>
      </c>
      <c r="H289" s="849">
        <v>2</v>
      </c>
      <c r="I289" s="849">
        <v>111</v>
      </c>
      <c r="J289" s="849">
        <v>1</v>
      </c>
      <c r="K289" s="849">
        <v>111</v>
      </c>
      <c r="L289" s="849">
        <v>1</v>
      </c>
      <c r="M289" s="849">
        <v>111</v>
      </c>
      <c r="N289" s="849"/>
      <c r="O289" s="849"/>
      <c r="P289" s="837"/>
      <c r="Q289" s="850"/>
    </row>
    <row r="290" spans="1:17" ht="14.4" customHeight="1" x14ac:dyDescent="0.3">
      <c r="A290" s="831" t="s">
        <v>5785</v>
      </c>
      <c r="B290" s="832" t="s">
        <v>5786</v>
      </c>
      <c r="C290" s="832" t="s">
        <v>4309</v>
      </c>
      <c r="D290" s="832" t="s">
        <v>5808</v>
      </c>
      <c r="E290" s="832" t="s">
        <v>5809</v>
      </c>
      <c r="F290" s="849">
        <v>1</v>
      </c>
      <c r="G290" s="849">
        <v>125</v>
      </c>
      <c r="H290" s="849"/>
      <c r="I290" s="849">
        <v>125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" customHeight="1" x14ac:dyDescent="0.3">
      <c r="A291" s="831" t="s">
        <v>5785</v>
      </c>
      <c r="B291" s="832" t="s">
        <v>5786</v>
      </c>
      <c r="C291" s="832" t="s">
        <v>4309</v>
      </c>
      <c r="D291" s="832" t="s">
        <v>5810</v>
      </c>
      <c r="E291" s="832" t="s">
        <v>5811</v>
      </c>
      <c r="F291" s="849">
        <v>12</v>
      </c>
      <c r="G291" s="849">
        <v>5472</v>
      </c>
      <c r="H291" s="849">
        <v>1.7142857142857142</v>
      </c>
      <c r="I291" s="849">
        <v>456</v>
      </c>
      <c r="J291" s="849">
        <v>7</v>
      </c>
      <c r="K291" s="849">
        <v>3192</v>
      </c>
      <c r="L291" s="849">
        <v>1</v>
      </c>
      <c r="M291" s="849">
        <v>456</v>
      </c>
      <c r="N291" s="849">
        <v>3</v>
      </c>
      <c r="O291" s="849">
        <v>1374</v>
      </c>
      <c r="P291" s="837">
        <v>0.43045112781954886</v>
      </c>
      <c r="Q291" s="850">
        <v>458</v>
      </c>
    </row>
    <row r="292" spans="1:17" ht="14.4" customHeight="1" x14ac:dyDescent="0.3">
      <c r="A292" s="831" t="s">
        <v>5785</v>
      </c>
      <c r="B292" s="832" t="s">
        <v>5786</v>
      </c>
      <c r="C292" s="832" t="s">
        <v>4309</v>
      </c>
      <c r="D292" s="832" t="s">
        <v>5812</v>
      </c>
      <c r="E292" s="832" t="s">
        <v>5813</v>
      </c>
      <c r="F292" s="849">
        <v>16</v>
      </c>
      <c r="G292" s="849">
        <v>928</v>
      </c>
      <c r="H292" s="849">
        <v>2.6666666666666665</v>
      </c>
      <c r="I292" s="849">
        <v>58</v>
      </c>
      <c r="J292" s="849">
        <v>6</v>
      </c>
      <c r="K292" s="849">
        <v>348</v>
      </c>
      <c r="L292" s="849">
        <v>1</v>
      </c>
      <c r="M292" s="849">
        <v>58</v>
      </c>
      <c r="N292" s="849">
        <v>12</v>
      </c>
      <c r="O292" s="849">
        <v>696</v>
      </c>
      <c r="P292" s="837">
        <v>2</v>
      </c>
      <c r="Q292" s="850">
        <v>58</v>
      </c>
    </row>
    <row r="293" spans="1:17" ht="14.4" customHeight="1" x14ac:dyDescent="0.3">
      <c r="A293" s="831" t="s">
        <v>5785</v>
      </c>
      <c r="B293" s="832" t="s">
        <v>5786</v>
      </c>
      <c r="C293" s="832" t="s">
        <v>4309</v>
      </c>
      <c r="D293" s="832" t="s">
        <v>5814</v>
      </c>
      <c r="E293" s="832" t="s">
        <v>5815</v>
      </c>
      <c r="F293" s="849">
        <v>103</v>
      </c>
      <c r="G293" s="849">
        <v>18025</v>
      </c>
      <c r="H293" s="849">
        <v>1.5756118881118881</v>
      </c>
      <c r="I293" s="849">
        <v>175</v>
      </c>
      <c r="J293" s="849">
        <v>65</v>
      </c>
      <c r="K293" s="849">
        <v>11440</v>
      </c>
      <c r="L293" s="849">
        <v>1</v>
      </c>
      <c r="M293" s="849">
        <v>176</v>
      </c>
      <c r="N293" s="849">
        <v>134</v>
      </c>
      <c r="O293" s="849">
        <v>23584</v>
      </c>
      <c r="P293" s="837">
        <v>2.0615384615384613</v>
      </c>
      <c r="Q293" s="850">
        <v>176</v>
      </c>
    </row>
    <row r="294" spans="1:17" ht="14.4" customHeight="1" x14ac:dyDescent="0.3">
      <c r="A294" s="831" t="s">
        <v>5785</v>
      </c>
      <c r="B294" s="832" t="s">
        <v>5786</v>
      </c>
      <c r="C294" s="832" t="s">
        <v>4309</v>
      </c>
      <c r="D294" s="832" t="s">
        <v>5816</v>
      </c>
      <c r="E294" s="832" t="s">
        <v>5817</v>
      </c>
      <c r="F294" s="849">
        <v>1</v>
      </c>
      <c r="G294" s="849">
        <v>169</v>
      </c>
      <c r="H294" s="849">
        <v>0.99411764705882355</v>
      </c>
      <c r="I294" s="849">
        <v>169</v>
      </c>
      <c r="J294" s="849">
        <v>1</v>
      </c>
      <c r="K294" s="849">
        <v>170</v>
      </c>
      <c r="L294" s="849">
        <v>1</v>
      </c>
      <c r="M294" s="849">
        <v>170</v>
      </c>
      <c r="N294" s="849">
        <v>1</v>
      </c>
      <c r="O294" s="849">
        <v>170</v>
      </c>
      <c r="P294" s="837">
        <v>1</v>
      </c>
      <c r="Q294" s="850">
        <v>170</v>
      </c>
    </row>
    <row r="295" spans="1:17" ht="14.4" customHeight="1" x14ac:dyDescent="0.3">
      <c r="A295" s="831" t="s">
        <v>5785</v>
      </c>
      <c r="B295" s="832" t="s">
        <v>5786</v>
      </c>
      <c r="C295" s="832" t="s">
        <v>4309</v>
      </c>
      <c r="D295" s="832" t="s">
        <v>5818</v>
      </c>
      <c r="E295" s="832" t="s">
        <v>5819</v>
      </c>
      <c r="F295" s="849">
        <v>4</v>
      </c>
      <c r="G295" s="849">
        <v>1692</v>
      </c>
      <c r="H295" s="849">
        <v>1.9952830188679245</v>
      </c>
      <c r="I295" s="849">
        <v>423</v>
      </c>
      <c r="J295" s="849">
        <v>2</v>
      </c>
      <c r="K295" s="849">
        <v>848</v>
      </c>
      <c r="L295" s="849">
        <v>1</v>
      </c>
      <c r="M295" s="849">
        <v>424</v>
      </c>
      <c r="N295" s="849">
        <v>6</v>
      </c>
      <c r="O295" s="849">
        <v>2556</v>
      </c>
      <c r="P295" s="837">
        <v>3.0141509433962264</v>
      </c>
      <c r="Q295" s="850">
        <v>426</v>
      </c>
    </row>
    <row r="296" spans="1:17" ht="14.4" customHeight="1" x14ac:dyDescent="0.3">
      <c r="A296" s="831" t="s">
        <v>5820</v>
      </c>
      <c r="B296" s="832" t="s">
        <v>5821</v>
      </c>
      <c r="C296" s="832" t="s">
        <v>4309</v>
      </c>
      <c r="D296" s="832" t="s">
        <v>5822</v>
      </c>
      <c r="E296" s="832" t="s">
        <v>5823</v>
      </c>
      <c r="F296" s="849">
        <v>460</v>
      </c>
      <c r="G296" s="849">
        <v>79580</v>
      </c>
      <c r="H296" s="849">
        <v>1.0109890109890109</v>
      </c>
      <c r="I296" s="849">
        <v>173</v>
      </c>
      <c r="J296" s="849">
        <v>455</v>
      </c>
      <c r="K296" s="849">
        <v>78715</v>
      </c>
      <c r="L296" s="849">
        <v>1</v>
      </c>
      <c r="M296" s="849">
        <v>173</v>
      </c>
      <c r="N296" s="849">
        <v>438</v>
      </c>
      <c r="O296" s="849">
        <v>76212</v>
      </c>
      <c r="P296" s="837">
        <v>0.96820174045607577</v>
      </c>
      <c r="Q296" s="850">
        <v>174</v>
      </c>
    </row>
    <row r="297" spans="1:17" ht="14.4" customHeight="1" x14ac:dyDescent="0.3">
      <c r="A297" s="831" t="s">
        <v>5820</v>
      </c>
      <c r="B297" s="832" t="s">
        <v>5821</v>
      </c>
      <c r="C297" s="832" t="s">
        <v>4309</v>
      </c>
      <c r="D297" s="832" t="s">
        <v>5824</v>
      </c>
      <c r="E297" s="832" t="s">
        <v>5825</v>
      </c>
      <c r="F297" s="849">
        <v>3</v>
      </c>
      <c r="G297" s="849">
        <v>3519</v>
      </c>
      <c r="H297" s="849"/>
      <c r="I297" s="849">
        <v>1173</v>
      </c>
      <c r="J297" s="849"/>
      <c r="K297" s="849"/>
      <c r="L297" s="849"/>
      <c r="M297" s="849"/>
      <c r="N297" s="849">
        <v>1</v>
      </c>
      <c r="O297" s="849">
        <v>1070</v>
      </c>
      <c r="P297" s="837"/>
      <c r="Q297" s="850">
        <v>1070</v>
      </c>
    </row>
    <row r="298" spans="1:17" ht="14.4" customHeight="1" x14ac:dyDescent="0.3">
      <c r="A298" s="831" t="s">
        <v>5820</v>
      </c>
      <c r="B298" s="832" t="s">
        <v>5821</v>
      </c>
      <c r="C298" s="832" t="s">
        <v>4309</v>
      </c>
      <c r="D298" s="832" t="s">
        <v>5826</v>
      </c>
      <c r="E298" s="832" t="s">
        <v>5827</v>
      </c>
      <c r="F298" s="849">
        <v>16</v>
      </c>
      <c r="G298" s="849">
        <v>656</v>
      </c>
      <c r="H298" s="849">
        <v>0.33954451345755693</v>
      </c>
      <c r="I298" s="849">
        <v>41</v>
      </c>
      <c r="J298" s="849">
        <v>42</v>
      </c>
      <c r="K298" s="849">
        <v>1932</v>
      </c>
      <c r="L298" s="849">
        <v>1</v>
      </c>
      <c r="M298" s="849">
        <v>46</v>
      </c>
      <c r="N298" s="849">
        <v>9</v>
      </c>
      <c r="O298" s="849">
        <v>414</v>
      </c>
      <c r="P298" s="837">
        <v>0.21428571428571427</v>
      </c>
      <c r="Q298" s="850">
        <v>46</v>
      </c>
    </row>
    <row r="299" spans="1:17" ht="14.4" customHeight="1" x14ac:dyDescent="0.3">
      <c r="A299" s="831" t="s">
        <v>5820</v>
      </c>
      <c r="B299" s="832" t="s">
        <v>5821</v>
      </c>
      <c r="C299" s="832" t="s">
        <v>4309</v>
      </c>
      <c r="D299" s="832" t="s">
        <v>5826</v>
      </c>
      <c r="E299" s="832" t="s">
        <v>5828</v>
      </c>
      <c r="F299" s="849">
        <v>1</v>
      </c>
      <c r="G299" s="849">
        <v>41</v>
      </c>
      <c r="H299" s="849"/>
      <c r="I299" s="849">
        <v>41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" customHeight="1" x14ac:dyDescent="0.3">
      <c r="A300" s="831" t="s">
        <v>5820</v>
      </c>
      <c r="B300" s="832" t="s">
        <v>5821</v>
      </c>
      <c r="C300" s="832" t="s">
        <v>4309</v>
      </c>
      <c r="D300" s="832" t="s">
        <v>5760</v>
      </c>
      <c r="E300" s="832" t="s">
        <v>5761</v>
      </c>
      <c r="F300" s="849">
        <v>7</v>
      </c>
      <c r="G300" s="849">
        <v>2688</v>
      </c>
      <c r="H300" s="849">
        <v>0.43035542747358307</v>
      </c>
      <c r="I300" s="849">
        <v>384</v>
      </c>
      <c r="J300" s="849">
        <v>18</v>
      </c>
      <c r="K300" s="849">
        <v>6246</v>
      </c>
      <c r="L300" s="849">
        <v>1</v>
      </c>
      <c r="M300" s="849">
        <v>347</v>
      </c>
      <c r="N300" s="849">
        <v>16</v>
      </c>
      <c r="O300" s="849">
        <v>5552</v>
      </c>
      <c r="P300" s="837">
        <v>0.88888888888888884</v>
      </c>
      <c r="Q300" s="850">
        <v>347</v>
      </c>
    </row>
    <row r="301" spans="1:17" ht="14.4" customHeight="1" x14ac:dyDescent="0.3">
      <c r="A301" s="831" t="s">
        <v>5820</v>
      </c>
      <c r="B301" s="832" t="s">
        <v>5821</v>
      </c>
      <c r="C301" s="832" t="s">
        <v>4309</v>
      </c>
      <c r="D301" s="832" t="s">
        <v>5829</v>
      </c>
      <c r="E301" s="832" t="s">
        <v>5830</v>
      </c>
      <c r="F301" s="849"/>
      <c r="G301" s="849"/>
      <c r="H301" s="849"/>
      <c r="I301" s="849"/>
      <c r="J301" s="849">
        <v>4</v>
      </c>
      <c r="K301" s="849">
        <v>204</v>
      </c>
      <c r="L301" s="849">
        <v>1</v>
      </c>
      <c r="M301" s="849">
        <v>51</v>
      </c>
      <c r="N301" s="849"/>
      <c r="O301" s="849"/>
      <c r="P301" s="837"/>
      <c r="Q301" s="850"/>
    </row>
    <row r="302" spans="1:17" ht="14.4" customHeight="1" x14ac:dyDescent="0.3">
      <c r="A302" s="831" t="s">
        <v>5820</v>
      </c>
      <c r="B302" s="832" t="s">
        <v>5821</v>
      </c>
      <c r="C302" s="832" t="s">
        <v>4309</v>
      </c>
      <c r="D302" s="832" t="s">
        <v>5831</v>
      </c>
      <c r="E302" s="832" t="s">
        <v>5832</v>
      </c>
      <c r="F302" s="849"/>
      <c r="G302" s="849"/>
      <c r="H302" s="849"/>
      <c r="I302" s="849"/>
      <c r="J302" s="849">
        <v>15</v>
      </c>
      <c r="K302" s="849">
        <v>5655</v>
      </c>
      <c r="L302" s="849">
        <v>1</v>
      </c>
      <c r="M302" s="849">
        <v>377</v>
      </c>
      <c r="N302" s="849">
        <v>22</v>
      </c>
      <c r="O302" s="849">
        <v>8294</v>
      </c>
      <c r="P302" s="837">
        <v>1.4666666666666666</v>
      </c>
      <c r="Q302" s="850">
        <v>377</v>
      </c>
    </row>
    <row r="303" spans="1:17" ht="14.4" customHeight="1" x14ac:dyDescent="0.3">
      <c r="A303" s="831" t="s">
        <v>5820</v>
      </c>
      <c r="B303" s="832" t="s">
        <v>5821</v>
      </c>
      <c r="C303" s="832" t="s">
        <v>4309</v>
      </c>
      <c r="D303" s="832" t="s">
        <v>5833</v>
      </c>
      <c r="E303" s="832" t="s">
        <v>5834</v>
      </c>
      <c r="F303" s="849">
        <v>25</v>
      </c>
      <c r="G303" s="849">
        <v>1050</v>
      </c>
      <c r="H303" s="849">
        <v>3.4313725490196076</v>
      </c>
      <c r="I303" s="849">
        <v>42</v>
      </c>
      <c r="J303" s="849">
        <v>9</v>
      </c>
      <c r="K303" s="849">
        <v>306</v>
      </c>
      <c r="L303" s="849">
        <v>1</v>
      </c>
      <c r="M303" s="849">
        <v>34</v>
      </c>
      <c r="N303" s="849">
        <v>28</v>
      </c>
      <c r="O303" s="849">
        <v>952</v>
      </c>
      <c r="P303" s="837">
        <v>3.1111111111111112</v>
      </c>
      <c r="Q303" s="850">
        <v>34</v>
      </c>
    </row>
    <row r="304" spans="1:17" ht="14.4" customHeight="1" x14ac:dyDescent="0.3">
      <c r="A304" s="831" t="s">
        <v>5820</v>
      </c>
      <c r="B304" s="832" t="s">
        <v>5821</v>
      </c>
      <c r="C304" s="832" t="s">
        <v>4309</v>
      </c>
      <c r="D304" s="832" t="s">
        <v>5835</v>
      </c>
      <c r="E304" s="832" t="s">
        <v>5836</v>
      </c>
      <c r="F304" s="849">
        <v>13</v>
      </c>
      <c r="G304" s="849">
        <v>6396</v>
      </c>
      <c r="H304" s="849">
        <v>6.1030534351145036</v>
      </c>
      <c r="I304" s="849">
        <v>492</v>
      </c>
      <c r="J304" s="849">
        <v>2</v>
      </c>
      <c r="K304" s="849">
        <v>1048</v>
      </c>
      <c r="L304" s="849">
        <v>1</v>
      </c>
      <c r="M304" s="849">
        <v>524</v>
      </c>
      <c r="N304" s="849">
        <v>4</v>
      </c>
      <c r="O304" s="849">
        <v>2096</v>
      </c>
      <c r="P304" s="837">
        <v>2</v>
      </c>
      <c r="Q304" s="850">
        <v>524</v>
      </c>
    </row>
    <row r="305" spans="1:17" ht="14.4" customHeight="1" x14ac:dyDescent="0.3">
      <c r="A305" s="831" t="s">
        <v>5820</v>
      </c>
      <c r="B305" s="832" t="s">
        <v>5821</v>
      </c>
      <c r="C305" s="832" t="s">
        <v>4309</v>
      </c>
      <c r="D305" s="832" t="s">
        <v>5837</v>
      </c>
      <c r="E305" s="832" t="s">
        <v>5838</v>
      </c>
      <c r="F305" s="849">
        <v>5</v>
      </c>
      <c r="G305" s="849">
        <v>155</v>
      </c>
      <c r="H305" s="849"/>
      <c r="I305" s="849">
        <v>31</v>
      </c>
      <c r="J305" s="849"/>
      <c r="K305" s="849"/>
      <c r="L305" s="849"/>
      <c r="M305" s="849"/>
      <c r="N305" s="849">
        <v>1</v>
      </c>
      <c r="O305" s="849">
        <v>57</v>
      </c>
      <c r="P305" s="837"/>
      <c r="Q305" s="850">
        <v>57</v>
      </c>
    </row>
    <row r="306" spans="1:17" ht="14.4" customHeight="1" x14ac:dyDescent="0.3">
      <c r="A306" s="831" t="s">
        <v>5820</v>
      </c>
      <c r="B306" s="832" t="s">
        <v>5821</v>
      </c>
      <c r="C306" s="832" t="s">
        <v>4309</v>
      </c>
      <c r="D306" s="832" t="s">
        <v>5839</v>
      </c>
      <c r="E306" s="832" t="s">
        <v>5840</v>
      </c>
      <c r="F306" s="849"/>
      <c r="G306" s="849"/>
      <c r="H306" s="849"/>
      <c r="I306" s="849"/>
      <c r="J306" s="849"/>
      <c r="K306" s="849"/>
      <c r="L306" s="849"/>
      <c r="M306" s="849"/>
      <c r="N306" s="849">
        <v>1</v>
      </c>
      <c r="O306" s="849">
        <v>225</v>
      </c>
      <c r="P306" s="837"/>
      <c r="Q306" s="850">
        <v>225</v>
      </c>
    </row>
    <row r="307" spans="1:17" ht="14.4" customHeight="1" x14ac:dyDescent="0.3">
      <c r="A307" s="831" t="s">
        <v>5820</v>
      </c>
      <c r="B307" s="832" t="s">
        <v>5821</v>
      </c>
      <c r="C307" s="832" t="s">
        <v>4309</v>
      </c>
      <c r="D307" s="832" t="s">
        <v>5841</v>
      </c>
      <c r="E307" s="832" t="s">
        <v>5842</v>
      </c>
      <c r="F307" s="849"/>
      <c r="G307" s="849"/>
      <c r="H307" s="849"/>
      <c r="I307" s="849"/>
      <c r="J307" s="849"/>
      <c r="K307" s="849"/>
      <c r="L307" s="849"/>
      <c r="M307" s="849"/>
      <c r="N307" s="849">
        <v>1</v>
      </c>
      <c r="O307" s="849">
        <v>554</v>
      </c>
      <c r="P307" s="837"/>
      <c r="Q307" s="850">
        <v>554</v>
      </c>
    </row>
    <row r="308" spans="1:17" ht="14.4" customHeight="1" x14ac:dyDescent="0.3">
      <c r="A308" s="831" t="s">
        <v>5820</v>
      </c>
      <c r="B308" s="832" t="s">
        <v>5821</v>
      </c>
      <c r="C308" s="832" t="s">
        <v>4309</v>
      </c>
      <c r="D308" s="832" t="s">
        <v>5843</v>
      </c>
      <c r="E308" s="832" t="s">
        <v>5844</v>
      </c>
      <c r="F308" s="849">
        <v>1</v>
      </c>
      <c r="G308" s="849">
        <v>103</v>
      </c>
      <c r="H308" s="849">
        <v>1.5846153846153845</v>
      </c>
      <c r="I308" s="849">
        <v>103</v>
      </c>
      <c r="J308" s="849">
        <v>1</v>
      </c>
      <c r="K308" s="849">
        <v>65</v>
      </c>
      <c r="L308" s="849">
        <v>1</v>
      </c>
      <c r="M308" s="849">
        <v>65</v>
      </c>
      <c r="N308" s="849">
        <v>2</v>
      </c>
      <c r="O308" s="849">
        <v>130</v>
      </c>
      <c r="P308" s="837">
        <v>2</v>
      </c>
      <c r="Q308" s="850">
        <v>65</v>
      </c>
    </row>
    <row r="309" spans="1:17" ht="14.4" customHeight="1" x14ac:dyDescent="0.3">
      <c r="A309" s="831" t="s">
        <v>5820</v>
      </c>
      <c r="B309" s="832" t="s">
        <v>5821</v>
      </c>
      <c r="C309" s="832" t="s">
        <v>4309</v>
      </c>
      <c r="D309" s="832" t="s">
        <v>5845</v>
      </c>
      <c r="E309" s="832" t="s">
        <v>5846</v>
      </c>
      <c r="F309" s="849">
        <v>236</v>
      </c>
      <c r="G309" s="849">
        <v>27612</v>
      </c>
      <c r="H309" s="849">
        <v>0.76614872364039954</v>
      </c>
      <c r="I309" s="849">
        <v>117</v>
      </c>
      <c r="J309" s="849">
        <v>265</v>
      </c>
      <c r="K309" s="849">
        <v>36040</v>
      </c>
      <c r="L309" s="849">
        <v>1</v>
      </c>
      <c r="M309" s="849">
        <v>136</v>
      </c>
      <c r="N309" s="849">
        <v>273</v>
      </c>
      <c r="O309" s="849">
        <v>37401</v>
      </c>
      <c r="P309" s="837">
        <v>1.0377635960044396</v>
      </c>
      <c r="Q309" s="850">
        <v>137</v>
      </c>
    </row>
    <row r="310" spans="1:17" ht="14.4" customHeight="1" x14ac:dyDescent="0.3">
      <c r="A310" s="831" t="s">
        <v>5820</v>
      </c>
      <c r="B310" s="832" t="s">
        <v>5821</v>
      </c>
      <c r="C310" s="832" t="s">
        <v>4309</v>
      </c>
      <c r="D310" s="832" t="s">
        <v>5845</v>
      </c>
      <c r="E310" s="832" t="s">
        <v>5847</v>
      </c>
      <c r="F310" s="849">
        <v>15</v>
      </c>
      <c r="G310" s="849">
        <v>1755</v>
      </c>
      <c r="H310" s="849">
        <v>3.2261029411764706</v>
      </c>
      <c r="I310" s="849">
        <v>117</v>
      </c>
      <c r="J310" s="849">
        <v>4</v>
      </c>
      <c r="K310" s="849">
        <v>544</v>
      </c>
      <c r="L310" s="849">
        <v>1</v>
      </c>
      <c r="M310" s="849">
        <v>136</v>
      </c>
      <c r="N310" s="849"/>
      <c r="O310" s="849"/>
      <c r="P310" s="837"/>
      <c r="Q310" s="850"/>
    </row>
    <row r="311" spans="1:17" ht="14.4" customHeight="1" x14ac:dyDescent="0.3">
      <c r="A311" s="831" t="s">
        <v>5820</v>
      </c>
      <c r="B311" s="832" t="s">
        <v>5821</v>
      </c>
      <c r="C311" s="832" t="s">
        <v>4309</v>
      </c>
      <c r="D311" s="832" t="s">
        <v>5848</v>
      </c>
      <c r="E311" s="832" t="s">
        <v>5849</v>
      </c>
      <c r="F311" s="849">
        <v>84</v>
      </c>
      <c r="G311" s="849">
        <v>7644</v>
      </c>
      <c r="H311" s="849">
        <v>1.1052631578947369</v>
      </c>
      <c r="I311" s="849">
        <v>91</v>
      </c>
      <c r="J311" s="849">
        <v>76</v>
      </c>
      <c r="K311" s="849">
        <v>6916</v>
      </c>
      <c r="L311" s="849">
        <v>1</v>
      </c>
      <c r="M311" s="849">
        <v>91</v>
      </c>
      <c r="N311" s="849">
        <v>85</v>
      </c>
      <c r="O311" s="849">
        <v>7735</v>
      </c>
      <c r="P311" s="837">
        <v>1.118421052631579</v>
      </c>
      <c r="Q311" s="850">
        <v>91</v>
      </c>
    </row>
    <row r="312" spans="1:17" ht="14.4" customHeight="1" x14ac:dyDescent="0.3">
      <c r="A312" s="831" t="s">
        <v>5820</v>
      </c>
      <c r="B312" s="832" t="s">
        <v>5821</v>
      </c>
      <c r="C312" s="832" t="s">
        <v>4309</v>
      </c>
      <c r="D312" s="832" t="s">
        <v>5850</v>
      </c>
      <c r="E312" s="832" t="s">
        <v>5851</v>
      </c>
      <c r="F312" s="849">
        <v>2</v>
      </c>
      <c r="G312" s="849">
        <v>198</v>
      </c>
      <c r="H312" s="849">
        <v>0.36131386861313869</v>
      </c>
      <c r="I312" s="849">
        <v>99</v>
      </c>
      <c r="J312" s="849">
        <v>4</v>
      </c>
      <c r="K312" s="849">
        <v>548</v>
      </c>
      <c r="L312" s="849">
        <v>1</v>
      </c>
      <c r="M312" s="849">
        <v>137</v>
      </c>
      <c r="N312" s="849"/>
      <c r="O312" s="849"/>
      <c r="P312" s="837"/>
      <c r="Q312" s="850"/>
    </row>
    <row r="313" spans="1:17" ht="14.4" customHeight="1" x14ac:dyDescent="0.3">
      <c r="A313" s="831" t="s">
        <v>5820</v>
      </c>
      <c r="B313" s="832" t="s">
        <v>5821</v>
      </c>
      <c r="C313" s="832" t="s">
        <v>4309</v>
      </c>
      <c r="D313" s="832" t="s">
        <v>5852</v>
      </c>
      <c r="E313" s="832" t="s">
        <v>5853</v>
      </c>
      <c r="F313" s="849">
        <v>21</v>
      </c>
      <c r="G313" s="849">
        <v>441</v>
      </c>
      <c r="H313" s="849">
        <v>0.66818181818181821</v>
      </c>
      <c r="I313" s="849">
        <v>21</v>
      </c>
      <c r="J313" s="849">
        <v>10</v>
      </c>
      <c r="K313" s="849">
        <v>660</v>
      </c>
      <c r="L313" s="849">
        <v>1</v>
      </c>
      <c r="M313" s="849">
        <v>66</v>
      </c>
      <c r="N313" s="849">
        <v>9</v>
      </c>
      <c r="O313" s="849">
        <v>594</v>
      </c>
      <c r="P313" s="837">
        <v>0.9</v>
      </c>
      <c r="Q313" s="850">
        <v>66</v>
      </c>
    </row>
    <row r="314" spans="1:17" ht="14.4" customHeight="1" x14ac:dyDescent="0.3">
      <c r="A314" s="831" t="s">
        <v>5820</v>
      </c>
      <c r="B314" s="832" t="s">
        <v>5821</v>
      </c>
      <c r="C314" s="832" t="s">
        <v>4309</v>
      </c>
      <c r="D314" s="832" t="s">
        <v>5770</v>
      </c>
      <c r="E314" s="832" t="s">
        <v>5771</v>
      </c>
      <c r="F314" s="849">
        <v>39</v>
      </c>
      <c r="G314" s="849">
        <v>19032</v>
      </c>
      <c r="H314" s="849">
        <v>2.3209756097560974</v>
      </c>
      <c r="I314" s="849">
        <v>488</v>
      </c>
      <c r="J314" s="849">
        <v>25</v>
      </c>
      <c r="K314" s="849">
        <v>8200</v>
      </c>
      <c r="L314" s="849">
        <v>1</v>
      </c>
      <c r="M314" s="849">
        <v>328</v>
      </c>
      <c r="N314" s="849">
        <v>18</v>
      </c>
      <c r="O314" s="849">
        <v>5904</v>
      </c>
      <c r="P314" s="837">
        <v>0.72</v>
      </c>
      <c r="Q314" s="850">
        <v>328</v>
      </c>
    </row>
    <row r="315" spans="1:17" ht="14.4" customHeight="1" x14ac:dyDescent="0.3">
      <c r="A315" s="831" t="s">
        <v>5820</v>
      </c>
      <c r="B315" s="832" t="s">
        <v>5821</v>
      </c>
      <c r="C315" s="832" t="s">
        <v>4309</v>
      </c>
      <c r="D315" s="832" t="s">
        <v>5854</v>
      </c>
      <c r="E315" s="832" t="s">
        <v>5855</v>
      </c>
      <c r="F315" s="849">
        <v>34</v>
      </c>
      <c r="G315" s="849">
        <v>1394</v>
      </c>
      <c r="H315" s="849">
        <v>1.607843137254902</v>
      </c>
      <c r="I315" s="849">
        <v>41</v>
      </c>
      <c r="J315" s="849">
        <v>17</v>
      </c>
      <c r="K315" s="849">
        <v>867</v>
      </c>
      <c r="L315" s="849">
        <v>1</v>
      </c>
      <c r="M315" s="849">
        <v>51</v>
      </c>
      <c r="N315" s="849">
        <v>26</v>
      </c>
      <c r="O315" s="849">
        <v>1326</v>
      </c>
      <c r="P315" s="837">
        <v>1.5294117647058822</v>
      </c>
      <c r="Q315" s="850">
        <v>51</v>
      </c>
    </row>
    <row r="316" spans="1:17" ht="14.4" customHeight="1" x14ac:dyDescent="0.3">
      <c r="A316" s="831" t="s">
        <v>5820</v>
      </c>
      <c r="B316" s="832" t="s">
        <v>5821</v>
      </c>
      <c r="C316" s="832" t="s">
        <v>4309</v>
      </c>
      <c r="D316" s="832" t="s">
        <v>5854</v>
      </c>
      <c r="E316" s="832" t="s">
        <v>5856</v>
      </c>
      <c r="F316" s="849">
        <v>3</v>
      </c>
      <c r="G316" s="849">
        <v>123</v>
      </c>
      <c r="H316" s="849"/>
      <c r="I316" s="849">
        <v>41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5820</v>
      </c>
      <c r="B317" s="832" t="s">
        <v>5821</v>
      </c>
      <c r="C317" s="832" t="s">
        <v>4309</v>
      </c>
      <c r="D317" s="832" t="s">
        <v>5857</v>
      </c>
      <c r="E317" s="832" t="s">
        <v>5858</v>
      </c>
      <c r="F317" s="849">
        <v>1</v>
      </c>
      <c r="G317" s="849">
        <v>223</v>
      </c>
      <c r="H317" s="849"/>
      <c r="I317" s="849">
        <v>223</v>
      </c>
      <c r="J317" s="849"/>
      <c r="K317" s="849"/>
      <c r="L317" s="849"/>
      <c r="M317" s="849"/>
      <c r="N317" s="849">
        <v>2</v>
      </c>
      <c r="O317" s="849">
        <v>414</v>
      </c>
      <c r="P317" s="837"/>
      <c r="Q317" s="850">
        <v>207</v>
      </c>
    </row>
    <row r="318" spans="1:17" ht="14.4" customHeight="1" x14ac:dyDescent="0.3">
      <c r="A318" s="831" t="s">
        <v>5820</v>
      </c>
      <c r="B318" s="832" t="s">
        <v>5821</v>
      </c>
      <c r="C318" s="832" t="s">
        <v>4309</v>
      </c>
      <c r="D318" s="832" t="s">
        <v>5859</v>
      </c>
      <c r="E318" s="832" t="s">
        <v>5860</v>
      </c>
      <c r="F318" s="849">
        <v>5</v>
      </c>
      <c r="G318" s="849">
        <v>3070</v>
      </c>
      <c r="H318" s="849">
        <v>2.5081699346405228</v>
      </c>
      <c r="I318" s="849">
        <v>614</v>
      </c>
      <c r="J318" s="849">
        <v>2</v>
      </c>
      <c r="K318" s="849">
        <v>1224</v>
      </c>
      <c r="L318" s="849">
        <v>1</v>
      </c>
      <c r="M318" s="849">
        <v>612</v>
      </c>
      <c r="N318" s="849">
        <v>3</v>
      </c>
      <c r="O318" s="849">
        <v>1836</v>
      </c>
      <c r="P318" s="837">
        <v>1.5</v>
      </c>
      <c r="Q318" s="850">
        <v>612</v>
      </c>
    </row>
    <row r="319" spans="1:17" ht="14.4" customHeight="1" x14ac:dyDescent="0.3">
      <c r="A319" s="831" t="s">
        <v>5820</v>
      </c>
      <c r="B319" s="832" t="s">
        <v>5821</v>
      </c>
      <c r="C319" s="832" t="s">
        <v>4309</v>
      </c>
      <c r="D319" s="832" t="s">
        <v>5859</v>
      </c>
      <c r="E319" s="832" t="s">
        <v>5861</v>
      </c>
      <c r="F319" s="849"/>
      <c r="G319" s="849"/>
      <c r="H319" s="849"/>
      <c r="I319" s="849"/>
      <c r="J319" s="849"/>
      <c r="K319" s="849"/>
      <c r="L319" s="849"/>
      <c r="M319" s="849"/>
      <c r="N319" s="849">
        <v>1</v>
      </c>
      <c r="O319" s="849">
        <v>612</v>
      </c>
      <c r="P319" s="837"/>
      <c r="Q319" s="850">
        <v>612</v>
      </c>
    </row>
    <row r="320" spans="1:17" ht="14.4" customHeight="1" x14ac:dyDescent="0.3">
      <c r="A320" s="831" t="s">
        <v>5820</v>
      </c>
      <c r="B320" s="832" t="s">
        <v>5821</v>
      </c>
      <c r="C320" s="832" t="s">
        <v>4309</v>
      </c>
      <c r="D320" s="832" t="s">
        <v>5862</v>
      </c>
      <c r="E320" s="832" t="s">
        <v>5863</v>
      </c>
      <c r="F320" s="849">
        <v>1</v>
      </c>
      <c r="G320" s="849">
        <v>963</v>
      </c>
      <c r="H320" s="849"/>
      <c r="I320" s="849">
        <v>963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5820</v>
      </c>
      <c r="B321" s="832" t="s">
        <v>5821</v>
      </c>
      <c r="C321" s="832" t="s">
        <v>4309</v>
      </c>
      <c r="D321" s="832" t="s">
        <v>5864</v>
      </c>
      <c r="E321" s="832" t="s">
        <v>5865</v>
      </c>
      <c r="F321" s="849"/>
      <c r="G321" s="849"/>
      <c r="H321" s="849"/>
      <c r="I321" s="849"/>
      <c r="J321" s="849"/>
      <c r="K321" s="849"/>
      <c r="L321" s="849"/>
      <c r="M321" s="849"/>
      <c r="N321" s="849">
        <v>1</v>
      </c>
      <c r="O321" s="849">
        <v>327</v>
      </c>
      <c r="P321" s="837"/>
      <c r="Q321" s="850">
        <v>327</v>
      </c>
    </row>
    <row r="322" spans="1:17" ht="14.4" customHeight="1" x14ac:dyDescent="0.3">
      <c r="A322" s="831" t="s">
        <v>5820</v>
      </c>
      <c r="B322" s="832" t="s">
        <v>5821</v>
      </c>
      <c r="C322" s="832" t="s">
        <v>4309</v>
      </c>
      <c r="D322" s="832" t="s">
        <v>5866</v>
      </c>
      <c r="E322" s="832" t="s">
        <v>5867</v>
      </c>
      <c r="F322" s="849"/>
      <c r="G322" s="849"/>
      <c r="H322" s="849"/>
      <c r="I322" s="849"/>
      <c r="J322" s="849"/>
      <c r="K322" s="849"/>
      <c r="L322" s="849"/>
      <c r="M322" s="849"/>
      <c r="N322" s="849">
        <v>169</v>
      </c>
      <c r="O322" s="849">
        <v>44109</v>
      </c>
      <c r="P322" s="837"/>
      <c r="Q322" s="850">
        <v>261</v>
      </c>
    </row>
    <row r="323" spans="1:17" ht="14.4" customHeight="1" x14ac:dyDescent="0.3">
      <c r="A323" s="831" t="s">
        <v>5820</v>
      </c>
      <c r="B323" s="832" t="s">
        <v>5821</v>
      </c>
      <c r="C323" s="832" t="s">
        <v>4309</v>
      </c>
      <c r="D323" s="832" t="s">
        <v>5868</v>
      </c>
      <c r="E323" s="832" t="s">
        <v>5869</v>
      </c>
      <c r="F323" s="849"/>
      <c r="G323" s="849"/>
      <c r="H323" s="849"/>
      <c r="I323" s="849"/>
      <c r="J323" s="849"/>
      <c r="K323" s="849"/>
      <c r="L323" s="849"/>
      <c r="M323" s="849"/>
      <c r="N323" s="849">
        <v>1</v>
      </c>
      <c r="O323" s="849">
        <v>165</v>
      </c>
      <c r="P323" s="837"/>
      <c r="Q323" s="850">
        <v>165</v>
      </c>
    </row>
    <row r="324" spans="1:17" ht="14.4" customHeight="1" x14ac:dyDescent="0.3">
      <c r="A324" s="831" t="s">
        <v>5870</v>
      </c>
      <c r="B324" s="832" t="s">
        <v>5614</v>
      </c>
      <c r="C324" s="832" t="s">
        <v>4309</v>
      </c>
      <c r="D324" s="832" t="s">
        <v>5871</v>
      </c>
      <c r="E324" s="832" t="s">
        <v>5872</v>
      </c>
      <c r="F324" s="849"/>
      <c r="G324" s="849"/>
      <c r="H324" s="849"/>
      <c r="I324" s="849"/>
      <c r="J324" s="849"/>
      <c r="K324" s="849"/>
      <c r="L324" s="849"/>
      <c r="M324" s="849"/>
      <c r="N324" s="849">
        <v>1</v>
      </c>
      <c r="O324" s="849">
        <v>1483</v>
      </c>
      <c r="P324" s="837"/>
      <c r="Q324" s="850">
        <v>1483</v>
      </c>
    </row>
    <row r="325" spans="1:17" ht="14.4" customHeight="1" x14ac:dyDescent="0.3">
      <c r="A325" s="831" t="s">
        <v>5870</v>
      </c>
      <c r="B325" s="832" t="s">
        <v>5614</v>
      </c>
      <c r="C325" s="832" t="s">
        <v>4309</v>
      </c>
      <c r="D325" s="832" t="s">
        <v>5873</v>
      </c>
      <c r="E325" s="832" t="s">
        <v>5874</v>
      </c>
      <c r="F325" s="849"/>
      <c r="G325" s="849"/>
      <c r="H325" s="849"/>
      <c r="I325" s="849"/>
      <c r="J325" s="849"/>
      <c r="K325" s="849"/>
      <c r="L325" s="849"/>
      <c r="M325" s="849"/>
      <c r="N325" s="849">
        <v>2</v>
      </c>
      <c r="O325" s="849">
        <v>1686</v>
      </c>
      <c r="P325" s="837"/>
      <c r="Q325" s="850">
        <v>843</v>
      </c>
    </row>
    <row r="326" spans="1:17" ht="14.4" customHeight="1" x14ac:dyDescent="0.3">
      <c r="A326" s="831" t="s">
        <v>5870</v>
      </c>
      <c r="B326" s="832" t="s">
        <v>5614</v>
      </c>
      <c r="C326" s="832" t="s">
        <v>4309</v>
      </c>
      <c r="D326" s="832" t="s">
        <v>5875</v>
      </c>
      <c r="E326" s="832" t="s">
        <v>5876</v>
      </c>
      <c r="F326" s="849">
        <v>1</v>
      </c>
      <c r="G326" s="849">
        <v>549</v>
      </c>
      <c r="H326" s="849"/>
      <c r="I326" s="849">
        <v>549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5870</v>
      </c>
      <c r="B327" s="832" t="s">
        <v>5614</v>
      </c>
      <c r="C327" s="832" t="s">
        <v>4309</v>
      </c>
      <c r="D327" s="832" t="s">
        <v>5875</v>
      </c>
      <c r="E327" s="832" t="s">
        <v>5877</v>
      </c>
      <c r="F327" s="849"/>
      <c r="G327" s="849"/>
      <c r="H327" s="849"/>
      <c r="I327" s="849"/>
      <c r="J327" s="849"/>
      <c r="K327" s="849"/>
      <c r="L327" s="849"/>
      <c r="M327" s="849"/>
      <c r="N327" s="849">
        <v>1</v>
      </c>
      <c r="O327" s="849">
        <v>550</v>
      </c>
      <c r="P327" s="837"/>
      <c r="Q327" s="850">
        <v>550</v>
      </c>
    </row>
    <row r="328" spans="1:17" ht="14.4" customHeight="1" x14ac:dyDescent="0.3">
      <c r="A328" s="831" t="s">
        <v>5870</v>
      </c>
      <c r="B328" s="832" t="s">
        <v>5614</v>
      </c>
      <c r="C328" s="832" t="s">
        <v>4309</v>
      </c>
      <c r="D328" s="832" t="s">
        <v>5878</v>
      </c>
      <c r="E328" s="832" t="s">
        <v>5879</v>
      </c>
      <c r="F328" s="849">
        <v>1</v>
      </c>
      <c r="G328" s="849">
        <v>513</v>
      </c>
      <c r="H328" s="849"/>
      <c r="I328" s="849">
        <v>513</v>
      </c>
      <c r="J328" s="849"/>
      <c r="K328" s="849"/>
      <c r="L328" s="849"/>
      <c r="M328" s="849"/>
      <c r="N328" s="849"/>
      <c r="O328" s="849"/>
      <c r="P328" s="837"/>
      <c r="Q328" s="850"/>
    </row>
    <row r="329" spans="1:17" ht="14.4" customHeight="1" x14ac:dyDescent="0.3">
      <c r="A329" s="831" t="s">
        <v>5870</v>
      </c>
      <c r="B329" s="832" t="s">
        <v>5614</v>
      </c>
      <c r="C329" s="832" t="s">
        <v>4309</v>
      </c>
      <c r="D329" s="832" t="s">
        <v>5878</v>
      </c>
      <c r="E329" s="832" t="s">
        <v>5880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514</v>
      </c>
      <c r="P329" s="837"/>
      <c r="Q329" s="850">
        <v>514</v>
      </c>
    </row>
    <row r="330" spans="1:17" ht="14.4" customHeight="1" x14ac:dyDescent="0.3">
      <c r="A330" s="831" t="s">
        <v>5870</v>
      </c>
      <c r="B330" s="832" t="s">
        <v>5614</v>
      </c>
      <c r="C330" s="832" t="s">
        <v>4309</v>
      </c>
      <c r="D330" s="832" t="s">
        <v>5881</v>
      </c>
      <c r="E330" s="832" t="s">
        <v>5882</v>
      </c>
      <c r="F330" s="849"/>
      <c r="G330" s="849"/>
      <c r="H330" s="849"/>
      <c r="I330" s="849"/>
      <c r="J330" s="849"/>
      <c r="K330" s="849"/>
      <c r="L330" s="849"/>
      <c r="M330" s="849"/>
      <c r="N330" s="849">
        <v>1</v>
      </c>
      <c r="O330" s="849">
        <v>424</v>
      </c>
      <c r="P330" s="837"/>
      <c r="Q330" s="850">
        <v>424</v>
      </c>
    </row>
    <row r="331" spans="1:17" ht="14.4" customHeight="1" x14ac:dyDescent="0.3">
      <c r="A331" s="831" t="s">
        <v>5870</v>
      </c>
      <c r="B331" s="832" t="s">
        <v>5614</v>
      </c>
      <c r="C331" s="832" t="s">
        <v>4309</v>
      </c>
      <c r="D331" s="832" t="s">
        <v>5881</v>
      </c>
      <c r="E331" s="832" t="s">
        <v>5883</v>
      </c>
      <c r="F331" s="849">
        <v>1</v>
      </c>
      <c r="G331" s="849">
        <v>423</v>
      </c>
      <c r="H331" s="849"/>
      <c r="I331" s="849">
        <v>423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5870</v>
      </c>
      <c r="B332" s="832" t="s">
        <v>5614</v>
      </c>
      <c r="C332" s="832" t="s">
        <v>4309</v>
      </c>
      <c r="D332" s="832" t="s">
        <v>5884</v>
      </c>
      <c r="E332" s="832" t="s">
        <v>5885</v>
      </c>
      <c r="F332" s="849"/>
      <c r="G332" s="849"/>
      <c r="H332" s="849"/>
      <c r="I332" s="849"/>
      <c r="J332" s="849"/>
      <c r="K332" s="849"/>
      <c r="L332" s="849"/>
      <c r="M332" s="849"/>
      <c r="N332" s="849">
        <v>1</v>
      </c>
      <c r="O332" s="849">
        <v>350</v>
      </c>
      <c r="P332" s="837"/>
      <c r="Q332" s="850">
        <v>350</v>
      </c>
    </row>
    <row r="333" spans="1:17" ht="14.4" customHeight="1" x14ac:dyDescent="0.3">
      <c r="A333" s="831" t="s">
        <v>5870</v>
      </c>
      <c r="B333" s="832" t="s">
        <v>5614</v>
      </c>
      <c r="C333" s="832" t="s">
        <v>4309</v>
      </c>
      <c r="D333" s="832" t="s">
        <v>5884</v>
      </c>
      <c r="E333" s="832" t="s">
        <v>5886</v>
      </c>
      <c r="F333" s="849">
        <v>1</v>
      </c>
      <c r="G333" s="849">
        <v>349</v>
      </c>
      <c r="H333" s="849"/>
      <c r="I333" s="849">
        <v>349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5870</v>
      </c>
      <c r="B334" s="832" t="s">
        <v>5614</v>
      </c>
      <c r="C334" s="832" t="s">
        <v>4309</v>
      </c>
      <c r="D334" s="832" t="s">
        <v>5887</v>
      </c>
      <c r="E334" s="832" t="s">
        <v>5888</v>
      </c>
      <c r="F334" s="849"/>
      <c r="G334" s="849"/>
      <c r="H334" s="849"/>
      <c r="I334" s="849"/>
      <c r="J334" s="849"/>
      <c r="K334" s="849"/>
      <c r="L334" s="849"/>
      <c r="M334" s="849"/>
      <c r="N334" s="849">
        <v>1</v>
      </c>
      <c r="O334" s="849">
        <v>210</v>
      </c>
      <c r="P334" s="837"/>
      <c r="Q334" s="850">
        <v>210</v>
      </c>
    </row>
    <row r="335" spans="1:17" ht="14.4" customHeight="1" x14ac:dyDescent="0.3">
      <c r="A335" s="831" t="s">
        <v>5870</v>
      </c>
      <c r="B335" s="832" t="s">
        <v>5614</v>
      </c>
      <c r="C335" s="832" t="s">
        <v>4309</v>
      </c>
      <c r="D335" s="832" t="s">
        <v>5889</v>
      </c>
      <c r="E335" s="832" t="s">
        <v>5890</v>
      </c>
      <c r="F335" s="849"/>
      <c r="G335" s="849"/>
      <c r="H335" s="849"/>
      <c r="I335" s="849"/>
      <c r="J335" s="849"/>
      <c r="K335" s="849"/>
      <c r="L335" s="849"/>
      <c r="M335" s="849"/>
      <c r="N335" s="849">
        <v>1</v>
      </c>
      <c r="O335" s="849">
        <v>40</v>
      </c>
      <c r="P335" s="837"/>
      <c r="Q335" s="850">
        <v>40</v>
      </c>
    </row>
    <row r="336" spans="1:17" ht="14.4" customHeight="1" x14ac:dyDescent="0.3">
      <c r="A336" s="831" t="s">
        <v>5870</v>
      </c>
      <c r="B336" s="832" t="s">
        <v>5614</v>
      </c>
      <c r="C336" s="832" t="s">
        <v>4309</v>
      </c>
      <c r="D336" s="832" t="s">
        <v>5891</v>
      </c>
      <c r="E336" s="832" t="s">
        <v>5892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695</v>
      </c>
      <c r="P336" s="837"/>
      <c r="Q336" s="850">
        <v>695</v>
      </c>
    </row>
    <row r="337" spans="1:17" ht="14.4" customHeight="1" x14ac:dyDescent="0.3">
      <c r="A337" s="831" t="s">
        <v>5870</v>
      </c>
      <c r="B337" s="832" t="s">
        <v>5614</v>
      </c>
      <c r="C337" s="832" t="s">
        <v>4309</v>
      </c>
      <c r="D337" s="832" t="s">
        <v>5893</v>
      </c>
      <c r="E337" s="832" t="s">
        <v>5894</v>
      </c>
      <c r="F337" s="849"/>
      <c r="G337" s="849"/>
      <c r="H337" s="849"/>
      <c r="I337" s="849"/>
      <c r="J337" s="849"/>
      <c r="K337" s="849"/>
      <c r="L337" s="849"/>
      <c r="M337" s="849"/>
      <c r="N337" s="849">
        <v>1</v>
      </c>
      <c r="O337" s="849">
        <v>478</v>
      </c>
      <c r="P337" s="837"/>
      <c r="Q337" s="850">
        <v>478</v>
      </c>
    </row>
    <row r="338" spans="1:17" ht="14.4" customHeight="1" x14ac:dyDescent="0.3">
      <c r="A338" s="831" t="s">
        <v>5870</v>
      </c>
      <c r="B338" s="832" t="s">
        <v>5614</v>
      </c>
      <c r="C338" s="832" t="s">
        <v>4309</v>
      </c>
      <c r="D338" s="832" t="s">
        <v>5895</v>
      </c>
      <c r="E338" s="832" t="s">
        <v>5896</v>
      </c>
      <c r="F338" s="849">
        <v>1</v>
      </c>
      <c r="G338" s="849">
        <v>291</v>
      </c>
      <c r="H338" s="849"/>
      <c r="I338" s="849">
        <v>291</v>
      </c>
      <c r="J338" s="849"/>
      <c r="K338" s="849"/>
      <c r="L338" s="849"/>
      <c r="M338" s="849"/>
      <c r="N338" s="849"/>
      <c r="O338" s="849"/>
      <c r="P338" s="837"/>
      <c r="Q338" s="850"/>
    </row>
    <row r="339" spans="1:17" ht="14.4" customHeight="1" x14ac:dyDescent="0.3">
      <c r="A339" s="831" t="s">
        <v>5870</v>
      </c>
      <c r="B339" s="832" t="s">
        <v>5614</v>
      </c>
      <c r="C339" s="832" t="s">
        <v>4309</v>
      </c>
      <c r="D339" s="832" t="s">
        <v>5895</v>
      </c>
      <c r="E339" s="832" t="s">
        <v>5897</v>
      </c>
      <c r="F339" s="849"/>
      <c r="G339" s="849"/>
      <c r="H339" s="849"/>
      <c r="I339" s="849"/>
      <c r="J339" s="849"/>
      <c r="K339" s="849"/>
      <c r="L339" s="849"/>
      <c r="M339" s="849"/>
      <c r="N339" s="849">
        <v>1</v>
      </c>
      <c r="O339" s="849">
        <v>292</v>
      </c>
      <c r="P339" s="837"/>
      <c r="Q339" s="850">
        <v>292</v>
      </c>
    </row>
    <row r="340" spans="1:17" ht="14.4" customHeight="1" thickBot="1" x14ac:dyDescent="0.35">
      <c r="A340" s="839" t="s">
        <v>5870</v>
      </c>
      <c r="B340" s="840" t="s">
        <v>5614</v>
      </c>
      <c r="C340" s="840" t="s">
        <v>4309</v>
      </c>
      <c r="D340" s="840" t="s">
        <v>5898</v>
      </c>
      <c r="E340" s="840" t="s">
        <v>5899</v>
      </c>
      <c r="F340" s="851"/>
      <c r="G340" s="851"/>
      <c r="H340" s="851"/>
      <c r="I340" s="851"/>
      <c r="J340" s="851"/>
      <c r="K340" s="851"/>
      <c r="L340" s="851"/>
      <c r="M340" s="851"/>
      <c r="N340" s="851">
        <v>2</v>
      </c>
      <c r="O340" s="851">
        <v>8174</v>
      </c>
      <c r="P340" s="845"/>
      <c r="Q340" s="852">
        <v>4087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3211</v>
      </c>
      <c r="D3" s="193">
        <f>SUBTOTAL(9,D6:D1048576)</f>
        <v>3176</v>
      </c>
      <c r="E3" s="193">
        <f>SUBTOTAL(9,E6:E1048576)</f>
        <v>2603</v>
      </c>
      <c r="F3" s="194">
        <f>IF(OR(E3=0,D3=0),"",E3/D3)</f>
        <v>0.81958438287153657</v>
      </c>
      <c r="G3" s="388">
        <f>SUBTOTAL(9,G6:G1048576)</f>
        <v>24445.842100000002</v>
      </c>
      <c r="H3" s="389">
        <f>SUBTOTAL(9,H6:H1048576)</f>
        <v>23232.183300000001</v>
      </c>
      <c r="I3" s="389">
        <f>SUBTOTAL(9,I6:I1048576)</f>
        <v>20031.0795</v>
      </c>
      <c r="J3" s="194">
        <f>IF(OR(I3=0,H3=0),"",I3/H3)</f>
        <v>0.86221252825600769</v>
      </c>
      <c r="K3" s="388">
        <f>SUBTOTAL(9,K6:K1048576)</f>
        <v>8556.119999999999</v>
      </c>
      <c r="L3" s="389">
        <f>SUBTOTAL(9,L6:L1048576)</f>
        <v>8080.48</v>
      </c>
      <c r="M3" s="389">
        <f>SUBTOTAL(9,M6:M1048576)</f>
        <v>7065.96</v>
      </c>
      <c r="N3" s="195">
        <f>IF(OR(M3=0,E3=0),"",M3*1000/E3)</f>
        <v>2714.5447560507109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4"/>
      <c r="B5" s="995"/>
      <c r="C5" s="1002">
        <v>2015</v>
      </c>
      <c r="D5" s="1002">
        <v>2017</v>
      </c>
      <c r="E5" s="1002">
        <v>2018</v>
      </c>
      <c r="F5" s="1003" t="s">
        <v>2</v>
      </c>
      <c r="G5" s="1013">
        <v>2015</v>
      </c>
      <c r="H5" s="1002">
        <v>2017</v>
      </c>
      <c r="I5" s="1002">
        <v>2018</v>
      </c>
      <c r="J5" s="1003" t="s">
        <v>2</v>
      </c>
      <c r="K5" s="1013">
        <v>2015</v>
      </c>
      <c r="L5" s="1002">
        <v>2017</v>
      </c>
      <c r="M5" s="1002">
        <v>2018</v>
      </c>
      <c r="N5" s="1014" t="s">
        <v>92</v>
      </c>
    </row>
    <row r="6" spans="1:14" ht="14.4" customHeight="1" x14ac:dyDescent="0.3">
      <c r="A6" s="996" t="s">
        <v>4915</v>
      </c>
      <c r="B6" s="999" t="s">
        <v>5901</v>
      </c>
      <c r="C6" s="1004">
        <v>2376</v>
      </c>
      <c r="D6" s="1005">
        <v>2379</v>
      </c>
      <c r="E6" s="1005">
        <v>1933</v>
      </c>
      <c r="F6" s="1010">
        <v>0.81355218855218858</v>
      </c>
      <c r="G6" s="1004">
        <v>2085.4727000000003</v>
      </c>
      <c r="H6" s="1005">
        <v>2079.6776999999997</v>
      </c>
      <c r="I6" s="1005">
        <v>1737.3519000000001</v>
      </c>
      <c r="J6" s="1010">
        <v>0.83307343222474206</v>
      </c>
      <c r="K6" s="1004">
        <v>285.12</v>
      </c>
      <c r="L6" s="1005">
        <v>285.48</v>
      </c>
      <c r="M6" s="1005">
        <v>231.96</v>
      </c>
      <c r="N6" s="1015">
        <v>120</v>
      </c>
    </row>
    <row r="7" spans="1:14" ht="14.4" customHeight="1" x14ac:dyDescent="0.3">
      <c r="A7" s="997" t="s">
        <v>5103</v>
      </c>
      <c r="B7" s="1000" t="s">
        <v>5902</v>
      </c>
      <c r="C7" s="1006">
        <v>522</v>
      </c>
      <c r="D7" s="1007">
        <v>441</v>
      </c>
      <c r="E7" s="1007">
        <v>463</v>
      </c>
      <c r="F7" s="1011">
        <v>0.8869731800766284</v>
      </c>
      <c r="G7" s="1006">
        <v>15024.020000000004</v>
      </c>
      <c r="H7" s="1007">
        <v>12687.305400000003</v>
      </c>
      <c r="I7" s="1007">
        <v>13320.2322</v>
      </c>
      <c r="J7" s="1011">
        <v>0.88659574468085089</v>
      </c>
      <c r="K7" s="1006">
        <v>5742</v>
      </c>
      <c r="L7" s="1007">
        <v>4851</v>
      </c>
      <c r="M7" s="1007">
        <v>5093</v>
      </c>
      <c r="N7" s="1016">
        <v>11000</v>
      </c>
    </row>
    <row r="8" spans="1:14" ht="14.4" customHeight="1" x14ac:dyDescent="0.3">
      <c r="A8" s="997" t="s">
        <v>5119</v>
      </c>
      <c r="B8" s="1000" t="s">
        <v>5902</v>
      </c>
      <c r="C8" s="1006">
        <v>204</v>
      </c>
      <c r="D8" s="1007">
        <v>259</v>
      </c>
      <c r="E8" s="1007">
        <v>162</v>
      </c>
      <c r="F8" s="1011">
        <v>0.79411764705882348</v>
      </c>
      <c r="G8" s="1006">
        <v>5137.3541999999989</v>
      </c>
      <c r="H8" s="1007">
        <v>6518.8745999999992</v>
      </c>
      <c r="I8" s="1007">
        <v>4077.4427999999984</v>
      </c>
      <c r="J8" s="1011">
        <v>0.79368535655960792</v>
      </c>
      <c r="K8" s="1006">
        <v>1836</v>
      </c>
      <c r="L8" s="1007">
        <v>2331</v>
      </c>
      <c r="M8" s="1007">
        <v>1458</v>
      </c>
      <c r="N8" s="1016">
        <v>9000</v>
      </c>
    </row>
    <row r="9" spans="1:14" ht="14.4" customHeight="1" x14ac:dyDescent="0.3">
      <c r="A9" s="997" t="s">
        <v>5114</v>
      </c>
      <c r="B9" s="1000" t="s">
        <v>5902</v>
      </c>
      <c r="C9" s="1006">
        <v>95</v>
      </c>
      <c r="D9" s="1007">
        <v>84</v>
      </c>
      <c r="E9" s="1007">
        <v>39</v>
      </c>
      <c r="F9" s="1011">
        <v>0.41052631578947368</v>
      </c>
      <c r="G9" s="1006">
        <v>2049.0929999999998</v>
      </c>
      <c r="H9" s="1007">
        <v>1811.8296000000003</v>
      </c>
      <c r="I9" s="1007">
        <v>841.20660000000009</v>
      </c>
      <c r="J9" s="1011">
        <v>0.41052631578947374</v>
      </c>
      <c r="K9" s="1006">
        <v>665</v>
      </c>
      <c r="L9" s="1007">
        <v>588</v>
      </c>
      <c r="M9" s="1007">
        <v>273</v>
      </c>
      <c r="N9" s="1016">
        <v>7000</v>
      </c>
    </row>
    <row r="10" spans="1:14" ht="14.4" customHeight="1" x14ac:dyDescent="0.3">
      <c r="A10" s="997" t="s">
        <v>5105</v>
      </c>
      <c r="B10" s="1000" t="s">
        <v>5902</v>
      </c>
      <c r="C10" s="1006">
        <v>14</v>
      </c>
      <c r="D10" s="1007">
        <v>12</v>
      </c>
      <c r="E10" s="1007">
        <v>4</v>
      </c>
      <c r="F10" s="1011">
        <v>0.2857142857142857</v>
      </c>
      <c r="G10" s="1006">
        <v>149.90220000000002</v>
      </c>
      <c r="H10" s="1007">
        <v>128.48760000000001</v>
      </c>
      <c r="I10" s="1007">
        <v>42.8292</v>
      </c>
      <c r="J10" s="1011">
        <v>0.2857142857142857</v>
      </c>
      <c r="K10" s="1006">
        <v>28</v>
      </c>
      <c r="L10" s="1007">
        <v>24</v>
      </c>
      <c r="M10" s="1007">
        <v>8</v>
      </c>
      <c r="N10" s="1016">
        <v>2000</v>
      </c>
    </row>
    <row r="11" spans="1:14" ht="14.4" customHeight="1" thickBot="1" x14ac:dyDescent="0.35">
      <c r="A11" s="998" t="s">
        <v>5116</v>
      </c>
      <c r="B11" s="1001" t="s">
        <v>5902</v>
      </c>
      <c r="C11" s="1008"/>
      <c r="D11" s="1009">
        <v>1</v>
      </c>
      <c r="E11" s="1009">
        <v>2</v>
      </c>
      <c r="F11" s="1012"/>
      <c r="G11" s="1008"/>
      <c r="H11" s="1009">
        <v>6.0084</v>
      </c>
      <c r="I11" s="1009">
        <v>12.0168</v>
      </c>
      <c r="J11" s="1012"/>
      <c r="K11" s="1008"/>
      <c r="L11" s="1009">
        <v>1</v>
      </c>
      <c r="M11" s="1009">
        <v>2</v>
      </c>
      <c r="N11" s="1017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0.77207949709337276</v>
      </c>
      <c r="C4" s="323">
        <f t="shared" ref="C4:M4" si="0">(C10+C8)/C6</f>
        <v>1.004321306780674</v>
      </c>
      <c r="D4" s="323">
        <f t="shared" si="0"/>
        <v>1.0844718872811598</v>
      </c>
      <c r="E4" s="323">
        <f t="shared" si="0"/>
        <v>1.0294786907878177</v>
      </c>
      <c r="F4" s="323">
        <f t="shared" si="0"/>
        <v>0.97570543011373778</v>
      </c>
      <c r="G4" s="323">
        <f t="shared" si="0"/>
        <v>9.6201035334046048E-3</v>
      </c>
      <c r="H4" s="323">
        <f t="shared" si="0"/>
        <v>9.6201035334046048E-3</v>
      </c>
      <c r="I4" s="323">
        <f t="shared" si="0"/>
        <v>9.6201035334046048E-3</v>
      </c>
      <c r="J4" s="323">
        <f t="shared" si="0"/>
        <v>9.6201035334046048E-3</v>
      </c>
      <c r="K4" s="323">
        <f t="shared" si="0"/>
        <v>9.6201035334046048E-3</v>
      </c>
      <c r="L4" s="323">
        <f t="shared" si="0"/>
        <v>9.6201035334046048E-3</v>
      </c>
      <c r="M4" s="323">
        <f t="shared" si="0"/>
        <v>9.6201035334046048E-3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13343.835290000001</v>
      </c>
      <c r="C5" s="323">
        <f>IF(ISERROR(VLOOKUP($A5,'Man Tab'!$A:$Q,COLUMN()+2,0)),0,VLOOKUP($A5,'Man Tab'!$A:$Q,COLUMN()+2,0))</f>
        <v>13853.546420000001</v>
      </c>
      <c r="D5" s="323">
        <f>IF(ISERROR(VLOOKUP($A5,'Man Tab'!$A:$Q,COLUMN()+2,0)),0,VLOOKUP($A5,'Man Tab'!$A:$Q,COLUMN()+2,0))</f>
        <v>12485.522720000001</v>
      </c>
      <c r="E5" s="323">
        <f>IF(ISERROR(VLOOKUP($A5,'Man Tab'!$A:$Q,COLUMN()+2,0)),0,VLOOKUP($A5,'Man Tab'!$A:$Q,COLUMN()+2,0))</f>
        <v>15886.5898800001</v>
      </c>
      <c r="F5" s="323">
        <f>IF(ISERROR(VLOOKUP($A5,'Man Tab'!$A:$Q,COLUMN()+2,0)),0,VLOOKUP($A5,'Man Tab'!$A:$Q,COLUMN()+2,0))</f>
        <v>14516.36471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13343.835290000001</v>
      </c>
      <c r="C6" s="325">
        <f t="shared" ref="C6:M6" si="1">C5+B6</f>
        <v>27197.381710000001</v>
      </c>
      <c r="D6" s="325">
        <f t="shared" si="1"/>
        <v>39682.904430000002</v>
      </c>
      <c r="E6" s="325">
        <f t="shared" si="1"/>
        <v>55569.494310000104</v>
      </c>
      <c r="F6" s="325">
        <f t="shared" si="1"/>
        <v>70085.859020000105</v>
      </c>
      <c r="G6" s="325">
        <f t="shared" si="1"/>
        <v>70085.859020000105</v>
      </c>
      <c r="H6" s="325">
        <f t="shared" si="1"/>
        <v>70085.859020000105</v>
      </c>
      <c r="I6" s="325">
        <f t="shared" si="1"/>
        <v>70085.859020000105</v>
      </c>
      <c r="J6" s="325">
        <f t="shared" si="1"/>
        <v>70085.859020000105</v>
      </c>
      <c r="K6" s="325">
        <f t="shared" si="1"/>
        <v>70085.859020000105</v>
      </c>
      <c r="L6" s="325">
        <f t="shared" si="1"/>
        <v>70085.859020000105</v>
      </c>
      <c r="M6" s="325">
        <f t="shared" si="1"/>
        <v>70085.859020000105</v>
      </c>
    </row>
    <row r="7" spans="1:13" ht="14.4" customHeight="1" x14ac:dyDescent="0.3">
      <c r="A7" s="324" t="s">
        <v>125</v>
      </c>
      <c r="B7" s="324">
        <v>337.79300000000001</v>
      </c>
      <c r="C7" s="324">
        <v>900.34500000000003</v>
      </c>
      <c r="D7" s="324">
        <v>1420.0930000000001</v>
      </c>
      <c r="E7" s="324">
        <v>1887.982</v>
      </c>
      <c r="F7" s="324">
        <v>2256.9639999999999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10133.790000000001</v>
      </c>
      <c r="C8" s="325">
        <f t="shared" ref="C8:M8" si="2">C7*30</f>
        <v>27010.350000000002</v>
      </c>
      <c r="D8" s="325">
        <f t="shared" si="2"/>
        <v>42602.79</v>
      </c>
      <c r="E8" s="325">
        <f t="shared" si="2"/>
        <v>56639.46</v>
      </c>
      <c r="F8" s="325">
        <f t="shared" si="2"/>
        <v>67708.92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168711.64</v>
      </c>
      <c r="C9" s="324">
        <v>135848.29999999999</v>
      </c>
      <c r="D9" s="324">
        <v>127644.31999999999</v>
      </c>
      <c r="E9" s="324">
        <v>135945.99</v>
      </c>
      <c r="F9" s="324">
        <v>106082.97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168.71164000000002</v>
      </c>
      <c r="C10" s="325">
        <f t="shared" ref="C10:M10" si="3">C9/1000+B10</f>
        <v>304.55993999999998</v>
      </c>
      <c r="D10" s="325">
        <f t="shared" si="3"/>
        <v>432.20425999999998</v>
      </c>
      <c r="E10" s="325">
        <f t="shared" si="3"/>
        <v>568.15024999999991</v>
      </c>
      <c r="F10" s="325">
        <f t="shared" si="3"/>
        <v>674.23321999999996</v>
      </c>
      <c r="G10" s="325">
        <f t="shared" si="3"/>
        <v>674.23321999999996</v>
      </c>
      <c r="H10" s="325">
        <f t="shared" si="3"/>
        <v>674.23321999999996</v>
      </c>
      <c r="I10" s="325">
        <f t="shared" si="3"/>
        <v>674.23321999999996</v>
      </c>
      <c r="J10" s="325">
        <f t="shared" si="3"/>
        <v>674.23321999999996</v>
      </c>
      <c r="K10" s="325">
        <f t="shared" si="3"/>
        <v>674.23321999999996</v>
      </c>
      <c r="L10" s="325">
        <f t="shared" si="3"/>
        <v>674.23321999999996</v>
      </c>
      <c r="M10" s="325">
        <f t="shared" si="3"/>
        <v>674.23321999999996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1.1665641622748959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1.1665641622748959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8653.1833862250696</v>
      </c>
      <c r="C6" s="53">
        <v>721.09861551875599</v>
      </c>
      <c r="D6" s="53">
        <v>854.28501000000006</v>
      </c>
      <c r="E6" s="53">
        <v>1041.64002</v>
      </c>
      <c r="F6" s="53">
        <v>351.727990000001</v>
      </c>
      <c r="G6" s="53">
        <v>555.58502000000203</v>
      </c>
      <c r="H6" s="53">
        <v>715.15499999999997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3518.3930399999999</v>
      </c>
      <c r="Q6" s="184">
        <v>0.97584240609499995</v>
      </c>
    </row>
    <row r="7" spans="1:17" ht="14.4" customHeight="1" x14ac:dyDescent="0.3">
      <c r="A7" s="19" t="s">
        <v>35</v>
      </c>
      <c r="B7" s="55">
        <v>8782.7678557114796</v>
      </c>
      <c r="C7" s="56">
        <v>731.89732130928996</v>
      </c>
      <c r="D7" s="56">
        <v>715.29106000000002</v>
      </c>
      <c r="E7" s="56">
        <v>930.16537000000005</v>
      </c>
      <c r="F7" s="56">
        <v>833.09940000000199</v>
      </c>
      <c r="G7" s="56">
        <v>1407.1456800000101</v>
      </c>
      <c r="H7" s="56">
        <v>934.00115000000005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4819.7026600000099</v>
      </c>
      <c r="Q7" s="185">
        <v>1.3170433938399999</v>
      </c>
    </row>
    <row r="8" spans="1:17" ht="14.4" customHeight="1" x14ac:dyDescent="0.3">
      <c r="A8" s="19" t="s">
        <v>36</v>
      </c>
      <c r="B8" s="55">
        <v>4444.0800069238003</v>
      </c>
      <c r="C8" s="56">
        <v>370.34000057698302</v>
      </c>
      <c r="D8" s="56">
        <v>295.83999999999997</v>
      </c>
      <c r="E8" s="56">
        <v>372.27</v>
      </c>
      <c r="F8" s="56">
        <v>531.55000000000098</v>
      </c>
      <c r="G8" s="56">
        <v>515.71000000000197</v>
      </c>
      <c r="H8" s="56">
        <v>461.3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2176.67</v>
      </c>
      <c r="Q8" s="185">
        <v>1.17549818902</v>
      </c>
    </row>
    <row r="9" spans="1:17" ht="14.4" customHeight="1" x14ac:dyDescent="0.3">
      <c r="A9" s="19" t="s">
        <v>37</v>
      </c>
      <c r="B9" s="55">
        <v>36446.968654429103</v>
      </c>
      <c r="C9" s="56">
        <v>3037.2473878690898</v>
      </c>
      <c r="D9" s="56">
        <v>3014.4592299999999</v>
      </c>
      <c r="E9" s="56">
        <v>3309.5330399999998</v>
      </c>
      <c r="F9" s="56">
        <v>2054.39687000001</v>
      </c>
      <c r="G9" s="56">
        <v>4308.30865000002</v>
      </c>
      <c r="H9" s="56">
        <v>3340.4670599999999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16027.164849999999</v>
      </c>
      <c r="Q9" s="185">
        <v>1.055374344152</v>
      </c>
    </row>
    <row r="10" spans="1:17" ht="14.4" customHeight="1" x14ac:dyDescent="0.3">
      <c r="A10" s="19" t="s">
        <v>38</v>
      </c>
      <c r="B10" s="55">
        <v>669.43154414092703</v>
      </c>
      <c r="C10" s="56">
        <v>55.785962011743003</v>
      </c>
      <c r="D10" s="56">
        <v>45.217089999999999</v>
      </c>
      <c r="E10" s="56">
        <v>50.203980000000001</v>
      </c>
      <c r="F10" s="56">
        <v>54.420090000000002</v>
      </c>
      <c r="G10" s="56">
        <v>49.373359999999998</v>
      </c>
      <c r="H10" s="56">
        <v>54.469940000000001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253.68446</v>
      </c>
      <c r="Q10" s="185">
        <v>0.90949210464999997</v>
      </c>
    </row>
    <row r="11" spans="1:17" ht="14.4" customHeight="1" x14ac:dyDescent="0.3">
      <c r="A11" s="19" t="s">
        <v>39</v>
      </c>
      <c r="B11" s="55">
        <v>748.22498089957003</v>
      </c>
      <c r="C11" s="56">
        <v>62.352081741630002</v>
      </c>
      <c r="D11" s="56">
        <v>81.846209999999999</v>
      </c>
      <c r="E11" s="56">
        <v>48.755200000000002</v>
      </c>
      <c r="F11" s="56">
        <v>67.637020000000007</v>
      </c>
      <c r="G11" s="56">
        <v>61.501370000000001</v>
      </c>
      <c r="H11" s="56">
        <v>72.902869999999993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332.64267000000001</v>
      </c>
      <c r="Q11" s="185">
        <v>1.066981761341</v>
      </c>
    </row>
    <row r="12" spans="1:17" ht="14.4" customHeight="1" x14ac:dyDescent="0.3">
      <c r="A12" s="19" t="s">
        <v>40</v>
      </c>
      <c r="B12" s="55">
        <v>451.62626868914998</v>
      </c>
      <c r="C12" s="56">
        <v>37.635522390761999</v>
      </c>
      <c r="D12" s="56">
        <v>17.474869999999999</v>
      </c>
      <c r="E12" s="56">
        <v>53.120460000000001</v>
      </c>
      <c r="F12" s="56">
        <v>35.420499999999997</v>
      </c>
      <c r="G12" s="56">
        <v>6.8949299999999996</v>
      </c>
      <c r="H12" s="56">
        <v>71.598089999999999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184.50885</v>
      </c>
      <c r="Q12" s="185">
        <v>0.98050372775100003</v>
      </c>
    </row>
    <row r="13" spans="1:17" ht="14.4" customHeight="1" x14ac:dyDescent="0.3">
      <c r="A13" s="19" t="s">
        <v>41</v>
      </c>
      <c r="B13" s="55">
        <v>642.71451011008503</v>
      </c>
      <c r="C13" s="56">
        <v>53.559542509172999</v>
      </c>
      <c r="D13" s="56">
        <v>60.451270000000001</v>
      </c>
      <c r="E13" s="56">
        <v>54.625050000000002</v>
      </c>
      <c r="F13" s="56">
        <v>56.714790000000001</v>
      </c>
      <c r="G13" s="56">
        <v>61.539209999999997</v>
      </c>
      <c r="H13" s="56">
        <v>67.812100000000001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301.14242000000002</v>
      </c>
      <c r="Q13" s="185">
        <v>1.124514534262</v>
      </c>
    </row>
    <row r="14" spans="1:17" ht="14.4" customHeight="1" x14ac:dyDescent="0.3">
      <c r="A14" s="19" t="s">
        <v>42</v>
      </c>
      <c r="B14" s="55">
        <v>2059.2849154575902</v>
      </c>
      <c r="C14" s="56">
        <v>171.60707628813199</v>
      </c>
      <c r="D14" s="56">
        <v>233.63900000000001</v>
      </c>
      <c r="E14" s="56">
        <v>221.602</v>
      </c>
      <c r="F14" s="56">
        <v>217.85100000000099</v>
      </c>
      <c r="G14" s="56">
        <v>143.364000000001</v>
      </c>
      <c r="H14" s="56">
        <v>127.496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943.95200000000102</v>
      </c>
      <c r="Q14" s="185">
        <v>1.1001317899209999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1207.7475549445601</v>
      </c>
      <c r="C17" s="56">
        <v>100.64562957871399</v>
      </c>
      <c r="D17" s="56">
        <v>63.304490000000001</v>
      </c>
      <c r="E17" s="56">
        <v>18.19173</v>
      </c>
      <c r="F17" s="56">
        <v>58.573799999999999</v>
      </c>
      <c r="G17" s="56">
        <v>532.12226000000203</v>
      </c>
      <c r="H17" s="56">
        <v>129.02252999999999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801.21481000000199</v>
      </c>
      <c r="Q17" s="185">
        <v>1.5921502271950001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2.302</v>
      </c>
      <c r="E18" s="56">
        <v>4.1980000000000004</v>
      </c>
      <c r="F18" s="56">
        <v>7.3209999999999997</v>
      </c>
      <c r="G18" s="56">
        <v>0.65200000000000002</v>
      </c>
      <c r="H18" s="56">
        <v>13.098000000000001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27.571000000000002</v>
      </c>
      <c r="Q18" s="185" t="s">
        <v>329</v>
      </c>
    </row>
    <row r="19" spans="1:17" ht="14.4" customHeight="1" x14ac:dyDescent="0.3">
      <c r="A19" s="19" t="s">
        <v>47</v>
      </c>
      <c r="B19" s="55">
        <v>4041.3498690995898</v>
      </c>
      <c r="C19" s="56">
        <v>336.779155758299</v>
      </c>
      <c r="D19" s="56">
        <v>353.82029999999997</v>
      </c>
      <c r="E19" s="56">
        <v>272.61649999999997</v>
      </c>
      <c r="F19" s="56">
        <v>341.94569000000098</v>
      </c>
      <c r="G19" s="56">
        <v>259.19865000000101</v>
      </c>
      <c r="H19" s="56">
        <v>404.43212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1632.0132599999999</v>
      </c>
      <c r="Q19" s="185">
        <v>0.96918899646500001</v>
      </c>
    </row>
    <row r="20" spans="1:17" ht="14.4" customHeight="1" x14ac:dyDescent="0.3">
      <c r="A20" s="19" t="s">
        <v>48</v>
      </c>
      <c r="B20" s="55">
        <v>86984.247786130494</v>
      </c>
      <c r="C20" s="56">
        <v>7248.6873155108697</v>
      </c>
      <c r="D20" s="56">
        <v>7071.14653</v>
      </c>
      <c r="E20" s="56">
        <v>6916.9861499999997</v>
      </c>
      <c r="F20" s="56">
        <v>7239.0765200000196</v>
      </c>
      <c r="G20" s="56">
        <v>7408.5004000000299</v>
      </c>
      <c r="H20" s="56">
        <v>7533.0356000000002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36168.745200000099</v>
      </c>
      <c r="Q20" s="185">
        <v>0.99793917507200003</v>
      </c>
    </row>
    <row r="21" spans="1:17" ht="14.4" customHeight="1" x14ac:dyDescent="0.3">
      <c r="A21" s="20" t="s">
        <v>49</v>
      </c>
      <c r="B21" s="55">
        <v>7639.2219474879703</v>
      </c>
      <c r="C21" s="56">
        <v>636.60182895733101</v>
      </c>
      <c r="D21" s="56">
        <v>523.95100000000002</v>
      </c>
      <c r="E21" s="56">
        <v>523.95100000000002</v>
      </c>
      <c r="F21" s="56">
        <v>543.22800000000097</v>
      </c>
      <c r="G21" s="56">
        <v>568.86500000000206</v>
      </c>
      <c r="H21" s="56">
        <v>545.46500000000003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2705.46</v>
      </c>
      <c r="Q21" s="185">
        <v>0.84996928281799999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7.6835000000000004</v>
      </c>
      <c r="E22" s="56">
        <v>25.871759999999998</v>
      </c>
      <c r="F22" s="56">
        <v>90.387</v>
      </c>
      <c r="G22" s="56">
        <v>0</v>
      </c>
      <c r="H22" s="56">
        <v>35.223999999999997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159.16625999999999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32.044649479998</v>
      </c>
      <c r="C24" s="56">
        <v>2.6703874566639998</v>
      </c>
      <c r="D24" s="56">
        <v>3.123729999999</v>
      </c>
      <c r="E24" s="56">
        <v>9.81616</v>
      </c>
      <c r="F24" s="56">
        <v>2.1730499999989998</v>
      </c>
      <c r="G24" s="56">
        <v>7.8293500000009999</v>
      </c>
      <c r="H24" s="56">
        <v>10.885249999998999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33.827539999999999</v>
      </c>
      <c r="Q24" s="185">
        <v>2.5335304744289999</v>
      </c>
    </row>
    <row r="25" spans="1:17" ht="14.4" customHeight="1" x14ac:dyDescent="0.3">
      <c r="A25" s="21" t="s">
        <v>53</v>
      </c>
      <c r="B25" s="58">
        <v>162802.89392972901</v>
      </c>
      <c r="C25" s="59">
        <v>13566.9078274774</v>
      </c>
      <c r="D25" s="59">
        <v>13343.835290000001</v>
      </c>
      <c r="E25" s="59">
        <v>13853.546420000001</v>
      </c>
      <c r="F25" s="59">
        <v>12485.522720000001</v>
      </c>
      <c r="G25" s="59">
        <v>15886.5898800001</v>
      </c>
      <c r="H25" s="59">
        <v>14516.36471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70085.859020000105</v>
      </c>
      <c r="Q25" s="186">
        <v>1.033188400942</v>
      </c>
    </row>
    <row r="26" spans="1:17" ht="14.4" customHeight="1" x14ac:dyDescent="0.3">
      <c r="A26" s="19" t="s">
        <v>54</v>
      </c>
      <c r="B26" s="55">
        <v>11151.660673857599</v>
      </c>
      <c r="C26" s="56">
        <v>929.30505615479899</v>
      </c>
      <c r="D26" s="56">
        <v>1050.4358500000001</v>
      </c>
      <c r="E26" s="56">
        <v>1060.4293</v>
      </c>
      <c r="F26" s="56">
        <v>1089.1507300000001</v>
      </c>
      <c r="G26" s="56">
        <v>1214.20207</v>
      </c>
      <c r="H26" s="56">
        <v>1050.152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5464.3699500000002</v>
      </c>
      <c r="Q26" s="185">
        <v>1.176012099322</v>
      </c>
    </row>
    <row r="27" spans="1:17" ht="14.4" customHeight="1" x14ac:dyDescent="0.3">
      <c r="A27" s="22" t="s">
        <v>55</v>
      </c>
      <c r="B27" s="58">
        <v>173954.55460358699</v>
      </c>
      <c r="C27" s="59">
        <v>14496.212883632201</v>
      </c>
      <c r="D27" s="59">
        <v>14394.271140000001</v>
      </c>
      <c r="E27" s="59">
        <v>14913.97572</v>
      </c>
      <c r="F27" s="59">
        <v>13574.67345</v>
      </c>
      <c r="G27" s="59">
        <v>17100.791950000101</v>
      </c>
      <c r="H27" s="59">
        <v>15566.51671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75550.228970000098</v>
      </c>
      <c r="Q27" s="186">
        <v>1.042344363682</v>
      </c>
    </row>
    <row r="28" spans="1:17" ht="14.4" customHeight="1" x14ac:dyDescent="0.3">
      <c r="A28" s="20" t="s">
        <v>56</v>
      </c>
      <c r="B28" s="55">
        <v>0.149308322189</v>
      </c>
      <c r="C28" s="56">
        <v>1.2442360182E-2</v>
      </c>
      <c r="D28" s="56">
        <v>0.41321999999999998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0.41321999999999998</v>
      </c>
      <c r="Q28" s="185">
        <v>6.6421481767359998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88.967009999998993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88.967009999998993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151677.12363091801</v>
      </c>
      <c r="C6" s="701">
        <v>160272.93637000001</v>
      </c>
      <c r="D6" s="702">
        <v>8595.8127390821792</v>
      </c>
      <c r="E6" s="703">
        <v>1.0566717810390001</v>
      </c>
      <c r="F6" s="701">
        <v>162802.89392972901</v>
      </c>
      <c r="G6" s="702">
        <v>67834.539137387197</v>
      </c>
      <c r="H6" s="704">
        <v>14516.36471</v>
      </c>
      <c r="I6" s="701">
        <v>70085.859020000105</v>
      </c>
      <c r="J6" s="702">
        <v>2251.3198826128901</v>
      </c>
      <c r="K6" s="705">
        <v>0.43049516705899998</v>
      </c>
    </row>
    <row r="7" spans="1:11" ht="14.4" customHeight="1" thickBot="1" x14ac:dyDescent="0.35">
      <c r="A7" s="720" t="s">
        <v>332</v>
      </c>
      <c r="B7" s="701">
        <v>62042.131771855202</v>
      </c>
      <c r="C7" s="701">
        <v>63701.865149999998</v>
      </c>
      <c r="D7" s="702">
        <v>1659.7333781448001</v>
      </c>
      <c r="E7" s="703">
        <v>1.02675171421</v>
      </c>
      <c r="F7" s="701">
        <v>62898.282122586701</v>
      </c>
      <c r="G7" s="702">
        <v>26207.617551077801</v>
      </c>
      <c r="H7" s="704">
        <v>5845.2041600000002</v>
      </c>
      <c r="I7" s="701">
        <v>28557.864320000001</v>
      </c>
      <c r="J7" s="702">
        <v>2350.2467689222299</v>
      </c>
      <c r="K7" s="705">
        <v>0.45403250067000001</v>
      </c>
    </row>
    <row r="8" spans="1:11" ht="14.4" customHeight="1" thickBot="1" x14ac:dyDescent="0.35">
      <c r="A8" s="721" t="s">
        <v>333</v>
      </c>
      <c r="B8" s="701">
        <v>59930.006235660301</v>
      </c>
      <c r="C8" s="701">
        <v>61637.09115</v>
      </c>
      <c r="D8" s="702">
        <v>1707.08491433974</v>
      </c>
      <c r="E8" s="703">
        <v>1.028484644363</v>
      </c>
      <c r="F8" s="701">
        <v>60838.9972071292</v>
      </c>
      <c r="G8" s="702">
        <v>25349.582169637099</v>
      </c>
      <c r="H8" s="704">
        <v>5717.7081600000001</v>
      </c>
      <c r="I8" s="701">
        <v>27613.912319999999</v>
      </c>
      <c r="J8" s="702">
        <v>2264.33015036289</v>
      </c>
      <c r="K8" s="705">
        <v>0.453885066941</v>
      </c>
    </row>
    <row r="9" spans="1:11" ht="14.4" customHeight="1" thickBot="1" x14ac:dyDescent="0.35">
      <c r="A9" s="722" t="s">
        <v>334</v>
      </c>
      <c r="B9" s="706">
        <v>0</v>
      </c>
      <c r="C9" s="706">
        <v>-2.9E-4</v>
      </c>
      <c r="D9" s="707">
        <v>-2.9E-4</v>
      </c>
      <c r="E9" s="708" t="s">
        <v>329</v>
      </c>
      <c r="F9" s="706">
        <v>0</v>
      </c>
      <c r="G9" s="707">
        <v>0</v>
      </c>
      <c r="H9" s="709">
        <v>1.9499999999999999E-3</v>
      </c>
      <c r="I9" s="706">
        <v>3.3700000000000002E-3</v>
      </c>
      <c r="J9" s="707">
        <v>3.3700000000000002E-3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-2.9E-4</v>
      </c>
      <c r="D10" s="702">
        <v>-2.9E-4</v>
      </c>
      <c r="E10" s="711" t="s">
        <v>329</v>
      </c>
      <c r="F10" s="701">
        <v>0</v>
      </c>
      <c r="G10" s="702">
        <v>0</v>
      </c>
      <c r="H10" s="704">
        <v>1.9499999999999999E-3</v>
      </c>
      <c r="I10" s="701">
        <v>3.3700000000000002E-3</v>
      </c>
      <c r="J10" s="702">
        <v>3.3700000000000002E-3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8034.25361475726</v>
      </c>
      <c r="C11" s="706">
        <v>8583.5202100000006</v>
      </c>
      <c r="D11" s="707">
        <v>549.26659524274305</v>
      </c>
      <c r="E11" s="713">
        <v>1.068365603275</v>
      </c>
      <c r="F11" s="706">
        <v>8653.1833862250696</v>
      </c>
      <c r="G11" s="707">
        <v>3605.4930775937801</v>
      </c>
      <c r="H11" s="709">
        <v>715.15499999999997</v>
      </c>
      <c r="I11" s="706">
        <v>3518.3930399999999</v>
      </c>
      <c r="J11" s="707">
        <v>-87.100037593777003</v>
      </c>
      <c r="K11" s="714">
        <v>0.406601002539</v>
      </c>
    </row>
    <row r="12" spans="1:11" ht="14.4" customHeight="1" thickBot="1" x14ac:dyDescent="0.35">
      <c r="A12" s="723" t="s">
        <v>337</v>
      </c>
      <c r="B12" s="701">
        <v>8034.25361475726</v>
      </c>
      <c r="C12" s="701">
        <v>8583.5202100000006</v>
      </c>
      <c r="D12" s="702">
        <v>549.26659524274305</v>
      </c>
      <c r="E12" s="703">
        <v>1.068365603275</v>
      </c>
      <c r="F12" s="701">
        <v>8653.1833862250696</v>
      </c>
      <c r="G12" s="702">
        <v>3605.4930775937801</v>
      </c>
      <c r="H12" s="704">
        <v>715.15499999999997</v>
      </c>
      <c r="I12" s="701">
        <v>3518.3930399999999</v>
      </c>
      <c r="J12" s="702">
        <v>-87.100037593777003</v>
      </c>
      <c r="K12" s="705">
        <v>0.406601002539</v>
      </c>
    </row>
    <row r="13" spans="1:11" ht="14.4" customHeight="1" thickBot="1" x14ac:dyDescent="0.35">
      <c r="A13" s="722" t="s">
        <v>338</v>
      </c>
      <c r="B13" s="706">
        <v>8212.8629516675392</v>
      </c>
      <c r="C13" s="706">
        <v>8895.6068200000009</v>
      </c>
      <c r="D13" s="707">
        <v>682.74386833246399</v>
      </c>
      <c r="E13" s="713">
        <v>1.083131043626</v>
      </c>
      <c r="F13" s="706">
        <v>8782.7678557114796</v>
      </c>
      <c r="G13" s="707">
        <v>3659.4866065464498</v>
      </c>
      <c r="H13" s="709">
        <v>934.00115000000005</v>
      </c>
      <c r="I13" s="706">
        <v>4819.7026600000099</v>
      </c>
      <c r="J13" s="707">
        <v>1160.2160534535601</v>
      </c>
      <c r="K13" s="714">
        <v>0.54876808076600003</v>
      </c>
    </row>
    <row r="14" spans="1:11" ht="14.4" customHeight="1" thickBot="1" x14ac:dyDescent="0.35">
      <c r="A14" s="723" t="s">
        <v>339</v>
      </c>
      <c r="B14" s="701">
        <v>5803.5772373818199</v>
      </c>
      <c r="C14" s="701">
        <v>6085.6395499999999</v>
      </c>
      <c r="D14" s="702">
        <v>282.06231261817601</v>
      </c>
      <c r="E14" s="703">
        <v>1.048601457528</v>
      </c>
      <c r="F14" s="701">
        <v>6157.7678557114796</v>
      </c>
      <c r="G14" s="702">
        <v>2565.7366065464498</v>
      </c>
      <c r="H14" s="704">
        <v>695.94825000000003</v>
      </c>
      <c r="I14" s="701">
        <v>3334.5769300000102</v>
      </c>
      <c r="J14" s="702">
        <v>768.84032345355604</v>
      </c>
      <c r="K14" s="705">
        <v>0.541523650799</v>
      </c>
    </row>
    <row r="15" spans="1:11" ht="14.4" customHeight="1" thickBot="1" x14ac:dyDescent="0.35">
      <c r="A15" s="723" t="s">
        <v>340</v>
      </c>
      <c r="B15" s="701">
        <v>455</v>
      </c>
      <c r="C15" s="701">
        <v>313.50927999999999</v>
      </c>
      <c r="D15" s="702">
        <v>-141.49072000000001</v>
      </c>
      <c r="E15" s="703">
        <v>0.68903138461500002</v>
      </c>
      <c r="F15" s="701">
        <v>315</v>
      </c>
      <c r="G15" s="702">
        <v>131.25</v>
      </c>
      <c r="H15" s="704">
        <v>49.78622</v>
      </c>
      <c r="I15" s="701">
        <v>175.61883</v>
      </c>
      <c r="J15" s="702">
        <v>44.368830000000003</v>
      </c>
      <c r="K15" s="705">
        <v>0.55752009523799995</v>
      </c>
    </row>
    <row r="16" spans="1:11" ht="14.4" customHeight="1" thickBot="1" x14ac:dyDescent="0.35">
      <c r="A16" s="723" t="s">
        <v>341</v>
      </c>
      <c r="B16" s="701">
        <v>90</v>
      </c>
      <c r="C16" s="701">
        <v>74.660740000000004</v>
      </c>
      <c r="D16" s="702">
        <v>-15.339259999999999</v>
      </c>
      <c r="E16" s="703">
        <v>0.82956377777699997</v>
      </c>
      <c r="F16" s="701">
        <v>80</v>
      </c>
      <c r="G16" s="702">
        <v>33.333333333333002</v>
      </c>
      <c r="H16" s="704">
        <v>8.2969100000000005</v>
      </c>
      <c r="I16" s="701">
        <v>65.93141</v>
      </c>
      <c r="J16" s="702">
        <v>32.598076666666003</v>
      </c>
      <c r="K16" s="705">
        <v>0.82414262500000002</v>
      </c>
    </row>
    <row r="17" spans="1:11" ht="14.4" customHeight="1" thickBot="1" x14ac:dyDescent="0.35">
      <c r="A17" s="723" t="s">
        <v>342</v>
      </c>
      <c r="B17" s="701">
        <v>0</v>
      </c>
      <c r="C17" s="701">
        <v>12.9162</v>
      </c>
      <c r="D17" s="702">
        <v>12.9162</v>
      </c>
      <c r="E17" s="711" t="s">
        <v>343</v>
      </c>
      <c r="F17" s="701">
        <v>10</v>
      </c>
      <c r="G17" s="702">
        <v>4.1666666666659999</v>
      </c>
      <c r="H17" s="704">
        <v>0</v>
      </c>
      <c r="I17" s="701">
        <v>0</v>
      </c>
      <c r="J17" s="702">
        <v>-4.1666666666659999</v>
      </c>
      <c r="K17" s="705">
        <v>0</v>
      </c>
    </row>
    <row r="18" spans="1:11" ht="14.4" customHeight="1" thickBot="1" x14ac:dyDescent="0.35">
      <c r="A18" s="723" t="s">
        <v>344</v>
      </c>
      <c r="B18" s="701">
        <v>1010</v>
      </c>
      <c r="C18" s="701">
        <v>1387.4631199999999</v>
      </c>
      <c r="D18" s="702">
        <v>377.46312</v>
      </c>
      <c r="E18" s="703">
        <v>1.3737258613859999</v>
      </c>
      <c r="F18" s="701">
        <v>1280</v>
      </c>
      <c r="G18" s="702">
        <v>533.33333333333303</v>
      </c>
      <c r="H18" s="704">
        <v>120.61837</v>
      </c>
      <c r="I18" s="701">
        <v>843.31552000000204</v>
      </c>
      <c r="J18" s="702">
        <v>309.98218666666799</v>
      </c>
      <c r="K18" s="705">
        <v>0.65884025000000002</v>
      </c>
    </row>
    <row r="19" spans="1:11" ht="14.4" customHeight="1" thickBot="1" x14ac:dyDescent="0.35">
      <c r="A19" s="723" t="s">
        <v>345</v>
      </c>
      <c r="B19" s="701">
        <v>45.285714285714</v>
      </c>
      <c r="C19" s="701">
        <v>36.927169999999997</v>
      </c>
      <c r="D19" s="702">
        <v>-8.3585442857140002</v>
      </c>
      <c r="E19" s="703">
        <v>0.81542646687599996</v>
      </c>
      <c r="F19" s="701">
        <v>40</v>
      </c>
      <c r="G19" s="702">
        <v>16.666666666666</v>
      </c>
      <c r="H19" s="704">
        <v>0</v>
      </c>
      <c r="I19" s="701">
        <v>10.66517</v>
      </c>
      <c r="J19" s="702">
        <v>-6.0014966666660001</v>
      </c>
      <c r="K19" s="705">
        <v>0.26662924999999998</v>
      </c>
    </row>
    <row r="20" spans="1:11" ht="14.4" customHeight="1" thickBot="1" x14ac:dyDescent="0.35">
      <c r="A20" s="723" t="s">
        <v>346</v>
      </c>
      <c r="B20" s="701">
        <v>469</v>
      </c>
      <c r="C20" s="701">
        <v>585.73014999999998</v>
      </c>
      <c r="D20" s="702">
        <v>116.73014999999999</v>
      </c>
      <c r="E20" s="703">
        <v>1.248891577825</v>
      </c>
      <c r="F20" s="701">
        <v>490</v>
      </c>
      <c r="G20" s="702">
        <v>204.166666666667</v>
      </c>
      <c r="H20" s="704">
        <v>38.506</v>
      </c>
      <c r="I20" s="701">
        <v>284.77222999999998</v>
      </c>
      <c r="J20" s="702">
        <v>80.605563333332995</v>
      </c>
      <c r="K20" s="705">
        <v>0.58116781632600001</v>
      </c>
    </row>
    <row r="21" spans="1:11" ht="14.4" customHeight="1" thickBot="1" x14ac:dyDescent="0.35">
      <c r="A21" s="723" t="s">
        <v>347</v>
      </c>
      <c r="B21" s="701">
        <v>75</v>
      </c>
      <c r="C21" s="701">
        <v>133.95065</v>
      </c>
      <c r="D21" s="702">
        <v>58.950650000000003</v>
      </c>
      <c r="E21" s="703">
        <v>1.786008666666</v>
      </c>
      <c r="F21" s="701">
        <v>145</v>
      </c>
      <c r="G21" s="702">
        <v>60.416666666666003</v>
      </c>
      <c r="H21" s="704">
        <v>2.7077499999999999</v>
      </c>
      <c r="I21" s="701">
        <v>11.49386</v>
      </c>
      <c r="J21" s="702">
        <v>-48.922806666665998</v>
      </c>
      <c r="K21" s="705">
        <v>7.9268000000000005E-2</v>
      </c>
    </row>
    <row r="22" spans="1:11" ht="14.4" customHeight="1" thickBot="1" x14ac:dyDescent="0.35">
      <c r="A22" s="723" t="s">
        <v>348</v>
      </c>
      <c r="B22" s="701">
        <v>265</v>
      </c>
      <c r="C22" s="701">
        <v>264.80995999999999</v>
      </c>
      <c r="D22" s="702">
        <v>-0.19003999999900001</v>
      </c>
      <c r="E22" s="703">
        <v>0.99928286792400001</v>
      </c>
      <c r="F22" s="701">
        <v>265</v>
      </c>
      <c r="G22" s="702">
        <v>110.416666666667</v>
      </c>
      <c r="H22" s="704">
        <v>18.137650000000001</v>
      </c>
      <c r="I22" s="701">
        <v>93.328710000000001</v>
      </c>
      <c r="J22" s="702">
        <v>-17.087956666665999</v>
      </c>
      <c r="K22" s="705">
        <v>0.35218381131999998</v>
      </c>
    </row>
    <row r="23" spans="1:11" ht="14.4" customHeight="1" thickBot="1" x14ac:dyDescent="0.35">
      <c r="A23" s="722" t="s">
        <v>349</v>
      </c>
      <c r="B23" s="706">
        <v>4306.0589303220904</v>
      </c>
      <c r="C23" s="706">
        <v>4692.4440000000004</v>
      </c>
      <c r="D23" s="707">
        <v>386.385069677915</v>
      </c>
      <c r="E23" s="713">
        <v>1.0897305577859999</v>
      </c>
      <c r="F23" s="706">
        <v>4444.0800069238003</v>
      </c>
      <c r="G23" s="707">
        <v>1851.70000288492</v>
      </c>
      <c r="H23" s="709">
        <v>461.3</v>
      </c>
      <c r="I23" s="706">
        <v>2176.67</v>
      </c>
      <c r="J23" s="707">
        <v>324.96999711508801</v>
      </c>
      <c r="K23" s="714">
        <v>0.48979091209100001</v>
      </c>
    </row>
    <row r="24" spans="1:11" ht="14.4" customHeight="1" thickBot="1" x14ac:dyDescent="0.35">
      <c r="A24" s="723" t="s">
        <v>350</v>
      </c>
      <c r="B24" s="701">
        <v>3644.7798410881901</v>
      </c>
      <c r="C24" s="701">
        <v>4156.7299999999996</v>
      </c>
      <c r="D24" s="702">
        <v>511.950158911806</v>
      </c>
      <c r="E24" s="703">
        <v>1.1404612023859999</v>
      </c>
      <c r="F24" s="701">
        <v>3973.6974325001702</v>
      </c>
      <c r="G24" s="702">
        <v>1655.7072635417401</v>
      </c>
      <c r="H24" s="704">
        <v>420.56</v>
      </c>
      <c r="I24" s="701">
        <v>1954.43</v>
      </c>
      <c r="J24" s="702">
        <v>298.72273645826499</v>
      </c>
      <c r="K24" s="705">
        <v>0.49184167471200002</v>
      </c>
    </row>
    <row r="25" spans="1:11" ht="14.4" customHeight="1" thickBot="1" x14ac:dyDescent="0.35">
      <c r="A25" s="723" t="s">
        <v>351</v>
      </c>
      <c r="B25" s="701">
        <v>661.27908923389305</v>
      </c>
      <c r="C25" s="701">
        <v>535.71400000000006</v>
      </c>
      <c r="D25" s="702">
        <v>-125.565089233893</v>
      </c>
      <c r="E25" s="703">
        <v>0.81011785904199995</v>
      </c>
      <c r="F25" s="701">
        <v>470.38257442362601</v>
      </c>
      <c r="G25" s="702">
        <v>195.99273934317699</v>
      </c>
      <c r="H25" s="704">
        <v>40.74</v>
      </c>
      <c r="I25" s="701">
        <v>222.24</v>
      </c>
      <c r="J25" s="702">
        <v>26.247260656822998</v>
      </c>
      <c r="K25" s="705">
        <v>0.47246648171900002</v>
      </c>
    </row>
    <row r="26" spans="1:11" ht="14.4" customHeight="1" thickBot="1" x14ac:dyDescent="0.35">
      <c r="A26" s="722" t="s">
        <v>352</v>
      </c>
      <c r="B26" s="706">
        <v>36647</v>
      </c>
      <c r="C26" s="706">
        <v>36856.179799999998</v>
      </c>
      <c r="D26" s="707">
        <v>209.17979999999801</v>
      </c>
      <c r="E26" s="713">
        <v>1.0057079651809999</v>
      </c>
      <c r="F26" s="706">
        <v>36446.968654429103</v>
      </c>
      <c r="G26" s="707">
        <v>15186.236939345399</v>
      </c>
      <c r="H26" s="709">
        <v>3340.4670599999999</v>
      </c>
      <c r="I26" s="706">
        <v>16027.164849999999</v>
      </c>
      <c r="J26" s="707">
        <v>840.92791065458005</v>
      </c>
      <c r="K26" s="714">
        <v>0.43973931006299999</v>
      </c>
    </row>
    <row r="27" spans="1:11" ht="14.4" customHeight="1" thickBot="1" x14ac:dyDescent="0.35">
      <c r="A27" s="723" t="s">
        <v>353</v>
      </c>
      <c r="B27" s="701">
        <v>0</v>
      </c>
      <c r="C27" s="701">
        <v>0</v>
      </c>
      <c r="D27" s="702">
        <v>0</v>
      </c>
      <c r="E27" s="711" t="s">
        <v>329</v>
      </c>
      <c r="F27" s="701">
        <v>0</v>
      </c>
      <c r="G27" s="702">
        <v>0</v>
      </c>
      <c r="H27" s="704">
        <v>-32.299999999999997</v>
      </c>
      <c r="I27" s="701">
        <v>-32.299999999999997</v>
      </c>
      <c r="J27" s="702">
        <v>-32.299999999999997</v>
      </c>
      <c r="K27" s="712" t="s">
        <v>343</v>
      </c>
    </row>
    <row r="28" spans="1:11" ht="14.4" customHeight="1" thickBot="1" x14ac:dyDescent="0.35">
      <c r="A28" s="723" t="s">
        <v>354</v>
      </c>
      <c r="B28" s="701">
        <v>3050</v>
      </c>
      <c r="C28" s="701">
        <v>2098.90229</v>
      </c>
      <c r="D28" s="702">
        <v>-951.09771000000001</v>
      </c>
      <c r="E28" s="703">
        <v>0.68816468524499996</v>
      </c>
      <c r="F28" s="701">
        <v>2180</v>
      </c>
      <c r="G28" s="702">
        <v>908.33333333333405</v>
      </c>
      <c r="H28" s="704">
        <v>338.74597</v>
      </c>
      <c r="I28" s="701">
        <v>1133.2501600000001</v>
      </c>
      <c r="J28" s="702">
        <v>224.91682666666699</v>
      </c>
      <c r="K28" s="705">
        <v>0.51983952293500002</v>
      </c>
    </row>
    <row r="29" spans="1:11" ht="14.4" customHeight="1" thickBot="1" x14ac:dyDescent="0.35">
      <c r="A29" s="723" t="s">
        <v>355</v>
      </c>
      <c r="B29" s="701">
        <v>900</v>
      </c>
      <c r="C29" s="701">
        <v>964.43311000000006</v>
      </c>
      <c r="D29" s="702">
        <v>64.433109999999999</v>
      </c>
      <c r="E29" s="703">
        <v>1.0715923444440001</v>
      </c>
      <c r="F29" s="701">
        <v>1100</v>
      </c>
      <c r="G29" s="702">
        <v>458.33333333333297</v>
      </c>
      <c r="H29" s="704">
        <v>49.610770000000002</v>
      </c>
      <c r="I29" s="701">
        <v>419.01464000000101</v>
      </c>
      <c r="J29" s="702">
        <v>-39.318693333332</v>
      </c>
      <c r="K29" s="705">
        <v>0.38092239999999999</v>
      </c>
    </row>
    <row r="30" spans="1:11" ht="14.4" customHeight="1" thickBot="1" x14ac:dyDescent="0.35">
      <c r="A30" s="723" t="s">
        <v>356</v>
      </c>
      <c r="B30" s="701">
        <v>960</v>
      </c>
      <c r="C30" s="701">
        <v>893.83516999999995</v>
      </c>
      <c r="D30" s="702">
        <v>-66.164829999999</v>
      </c>
      <c r="E30" s="703">
        <v>0.93107830208300002</v>
      </c>
      <c r="F30" s="701">
        <v>960</v>
      </c>
      <c r="G30" s="702">
        <v>400</v>
      </c>
      <c r="H30" s="704">
        <v>97.271990000000002</v>
      </c>
      <c r="I30" s="701">
        <v>396.49422000000101</v>
      </c>
      <c r="J30" s="702">
        <v>-3.505779999999</v>
      </c>
      <c r="K30" s="705">
        <v>0.41301481249999999</v>
      </c>
    </row>
    <row r="31" spans="1:11" ht="14.4" customHeight="1" thickBot="1" x14ac:dyDescent="0.35">
      <c r="A31" s="723" t="s">
        <v>357</v>
      </c>
      <c r="B31" s="701">
        <v>25</v>
      </c>
      <c r="C31" s="701">
        <v>0</v>
      </c>
      <c r="D31" s="702">
        <v>-25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5</v>
      </c>
    </row>
    <row r="32" spans="1:11" ht="14.4" customHeight="1" thickBot="1" x14ac:dyDescent="0.35">
      <c r="A32" s="723" t="s">
        <v>358</v>
      </c>
      <c r="B32" s="701">
        <v>1</v>
      </c>
      <c r="C32" s="701">
        <v>1.04576</v>
      </c>
      <c r="D32" s="702">
        <v>4.5760000000000002E-2</v>
      </c>
      <c r="E32" s="703">
        <v>1.04576</v>
      </c>
      <c r="F32" s="701">
        <v>2</v>
      </c>
      <c r="G32" s="702">
        <v>0.83333333333299997</v>
      </c>
      <c r="H32" s="704">
        <v>0.20147000000000001</v>
      </c>
      <c r="I32" s="701">
        <v>0.40293000000000001</v>
      </c>
      <c r="J32" s="702">
        <v>-0.43040333333300002</v>
      </c>
      <c r="K32" s="705">
        <v>0.20146500000000001</v>
      </c>
    </row>
    <row r="33" spans="1:11" ht="14.4" customHeight="1" thickBot="1" x14ac:dyDescent="0.35">
      <c r="A33" s="723" t="s">
        <v>359</v>
      </c>
      <c r="B33" s="701">
        <v>1159</v>
      </c>
      <c r="C33" s="701">
        <v>1166.08943</v>
      </c>
      <c r="D33" s="702">
        <v>7.089429999999</v>
      </c>
      <c r="E33" s="703">
        <v>1.0061168507330001</v>
      </c>
      <c r="F33" s="701">
        <v>1170</v>
      </c>
      <c r="G33" s="702">
        <v>487.5</v>
      </c>
      <c r="H33" s="704">
        <v>93.669470000000004</v>
      </c>
      <c r="I33" s="701">
        <v>564.43149000000096</v>
      </c>
      <c r="J33" s="702">
        <v>76.931489999999997</v>
      </c>
      <c r="K33" s="705">
        <v>0.48242007692299999</v>
      </c>
    </row>
    <row r="34" spans="1:11" ht="14.4" customHeight="1" thickBot="1" x14ac:dyDescent="0.35">
      <c r="A34" s="723" t="s">
        <v>360</v>
      </c>
      <c r="B34" s="701">
        <v>22412</v>
      </c>
      <c r="C34" s="701">
        <v>23186.345270000002</v>
      </c>
      <c r="D34" s="702">
        <v>774.34526999999798</v>
      </c>
      <c r="E34" s="703">
        <v>1.0345504760840001</v>
      </c>
      <c r="F34" s="701">
        <v>22715.454246570502</v>
      </c>
      <c r="G34" s="702">
        <v>9464.7726027376993</v>
      </c>
      <c r="H34" s="704">
        <v>1925.5978700000001</v>
      </c>
      <c r="I34" s="701">
        <v>9931.2586500000198</v>
      </c>
      <c r="J34" s="702">
        <v>466.48604726231099</v>
      </c>
      <c r="K34" s="705">
        <v>0.43720273177000002</v>
      </c>
    </row>
    <row r="35" spans="1:11" ht="14.4" customHeight="1" thickBot="1" x14ac:dyDescent="0.35">
      <c r="A35" s="723" t="s">
        <v>361</v>
      </c>
      <c r="B35" s="701">
        <v>0</v>
      </c>
      <c r="C35" s="701">
        <v>0</v>
      </c>
      <c r="D35" s="702">
        <v>0</v>
      </c>
      <c r="E35" s="703">
        <v>1</v>
      </c>
      <c r="F35" s="701">
        <v>0</v>
      </c>
      <c r="G35" s="702">
        <v>0</v>
      </c>
      <c r="H35" s="704">
        <v>0.73829999999999996</v>
      </c>
      <c r="I35" s="701">
        <v>0.73829999999999996</v>
      </c>
      <c r="J35" s="702">
        <v>0.73829999999999996</v>
      </c>
      <c r="K35" s="712" t="s">
        <v>343</v>
      </c>
    </row>
    <row r="36" spans="1:11" ht="14.4" customHeight="1" thickBot="1" x14ac:dyDescent="0.35">
      <c r="A36" s="723" t="s">
        <v>362</v>
      </c>
      <c r="B36" s="701">
        <v>1900</v>
      </c>
      <c r="C36" s="701">
        <v>1846.05763</v>
      </c>
      <c r="D36" s="702">
        <v>-53.942369999999997</v>
      </c>
      <c r="E36" s="703">
        <v>0.971609278947</v>
      </c>
      <c r="F36" s="701">
        <v>1880</v>
      </c>
      <c r="G36" s="702">
        <v>783.33333333333303</v>
      </c>
      <c r="H36" s="704">
        <v>161.95968999999999</v>
      </c>
      <c r="I36" s="701">
        <v>779.43363000000102</v>
      </c>
      <c r="J36" s="702">
        <v>-3.8997033333319999</v>
      </c>
      <c r="K36" s="705">
        <v>0.41459235638199998</v>
      </c>
    </row>
    <row r="37" spans="1:11" ht="14.4" customHeight="1" thickBot="1" x14ac:dyDescent="0.35">
      <c r="A37" s="723" t="s">
        <v>363</v>
      </c>
      <c r="B37" s="701">
        <v>1900</v>
      </c>
      <c r="C37" s="701">
        <v>1950.64832</v>
      </c>
      <c r="D37" s="702">
        <v>50.648319999999998</v>
      </c>
      <c r="E37" s="703">
        <v>1.026657010526</v>
      </c>
      <c r="F37" s="701">
        <v>1940</v>
      </c>
      <c r="G37" s="702">
        <v>808.33333333333303</v>
      </c>
      <c r="H37" s="704">
        <v>263.38290000000001</v>
      </c>
      <c r="I37" s="701">
        <v>1057.7767899999999</v>
      </c>
      <c r="J37" s="702">
        <v>249.443456666668</v>
      </c>
      <c r="K37" s="705">
        <v>0.545245768041</v>
      </c>
    </row>
    <row r="38" spans="1:11" ht="14.4" customHeight="1" thickBot="1" x14ac:dyDescent="0.35">
      <c r="A38" s="723" t="s">
        <v>364</v>
      </c>
      <c r="B38" s="701">
        <v>100</v>
      </c>
      <c r="C38" s="701">
        <v>56.655670000000001</v>
      </c>
      <c r="D38" s="702">
        <v>-43.344329999999999</v>
      </c>
      <c r="E38" s="703">
        <v>0.56655670000000002</v>
      </c>
      <c r="F38" s="701">
        <v>60</v>
      </c>
      <c r="G38" s="702">
        <v>25</v>
      </c>
      <c r="H38" s="704">
        <v>11.128550000000001</v>
      </c>
      <c r="I38" s="701">
        <v>27.254390000000001</v>
      </c>
      <c r="J38" s="702">
        <v>2.2543899999999999</v>
      </c>
      <c r="K38" s="705">
        <v>0.454239833333</v>
      </c>
    </row>
    <row r="39" spans="1:11" ht="14.4" customHeight="1" thickBot="1" x14ac:dyDescent="0.35">
      <c r="A39" s="723" t="s">
        <v>365</v>
      </c>
      <c r="B39" s="701">
        <v>280</v>
      </c>
      <c r="C39" s="701">
        <v>294.74281000000002</v>
      </c>
      <c r="D39" s="702">
        <v>14.74281</v>
      </c>
      <c r="E39" s="703">
        <v>1.052652892857</v>
      </c>
      <c r="F39" s="701">
        <v>300</v>
      </c>
      <c r="G39" s="702">
        <v>125</v>
      </c>
      <c r="H39" s="704">
        <v>27.406600000000001</v>
      </c>
      <c r="I39" s="701">
        <v>120.75136000000001</v>
      </c>
      <c r="J39" s="702">
        <v>-4.2486399999989999</v>
      </c>
      <c r="K39" s="705">
        <v>0.40250453333300001</v>
      </c>
    </row>
    <row r="40" spans="1:11" ht="14.4" customHeight="1" thickBot="1" x14ac:dyDescent="0.35">
      <c r="A40" s="723" t="s">
        <v>366</v>
      </c>
      <c r="B40" s="701">
        <v>3100</v>
      </c>
      <c r="C40" s="701">
        <v>3466.8017599999998</v>
      </c>
      <c r="D40" s="702">
        <v>366.80175999999898</v>
      </c>
      <c r="E40" s="703">
        <v>1.118323148387</v>
      </c>
      <c r="F40" s="701">
        <v>2754.5144078585899</v>
      </c>
      <c r="G40" s="702">
        <v>1147.7143366077501</v>
      </c>
      <c r="H40" s="704">
        <v>216.00794999999999</v>
      </c>
      <c r="I40" s="701">
        <v>987.407260000002</v>
      </c>
      <c r="J40" s="702">
        <v>-160.30707660774399</v>
      </c>
      <c r="K40" s="705">
        <v>0.35846872217499998</v>
      </c>
    </row>
    <row r="41" spans="1:11" ht="14.4" customHeight="1" thickBot="1" x14ac:dyDescent="0.35">
      <c r="A41" s="723" t="s">
        <v>367</v>
      </c>
      <c r="B41" s="701">
        <v>840</v>
      </c>
      <c r="C41" s="701">
        <v>814.00696000000005</v>
      </c>
      <c r="D41" s="702">
        <v>-25.993040000000001</v>
      </c>
      <c r="E41" s="703">
        <v>0.96905590476100001</v>
      </c>
      <c r="F41" s="701">
        <v>810</v>
      </c>
      <c r="G41" s="702">
        <v>337.5</v>
      </c>
      <c r="H41" s="704">
        <v>71.37921</v>
      </c>
      <c r="I41" s="701">
        <v>401.898920000001</v>
      </c>
      <c r="J41" s="702">
        <v>64.398920000000004</v>
      </c>
      <c r="K41" s="705">
        <v>0.49617150617200001</v>
      </c>
    </row>
    <row r="42" spans="1:11" ht="14.4" customHeight="1" thickBot="1" x14ac:dyDescent="0.35">
      <c r="A42" s="723" t="s">
        <v>368</v>
      </c>
      <c r="B42" s="701">
        <v>20</v>
      </c>
      <c r="C42" s="701">
        <v>116.61562000000001</v>
      </c>
      <c r="D42" s="702">
        <v>96.615620000000007</v>
      </c>
      <c r="E42" s="703">
        <v>5.830781</v>
      </c>
      <c r="F42" s="701">
        <v>130</v>
      </c>
      <c r="G42" s="702">
        <v>54.166666666666003</v>
      </c>
      <c r="H42" s="704">
        <v>24.910879999999999</v>
      </c>
      <c r="I42" s="701">
        <v>75.549390000000002</v>
      </c>
      <c r="J42" s="702">
        <v>21.382723333333001</v>
      </c>
      <c r="K42" s="705">
        <v>0.58114915384599997</v>
      </c>
    </row>
    <row r="43" spans="1:11" ht="14.4" customHeight="1" thickBot="1" x14ac:dyDescent="0.35">
      <c r="A43" s="723" t="s">
        <v>369</v>
      </c>
      <c r="B43" s="701">
        <v>0</v>
      </c>
      <c r="C43" s="701">
        <v>0</v>
      </c>
      <c r="D43" s="702">
        <v>0</v>
      </c>
      <c r="E43" s="703">
        <v>1</v>
      </c>
      <c r="F43" s="701">
        <v>445</v>
      </c>
      <c r="G43" s="702">
        <v>185.416666666667</v>
      </c>
      <c r="H43" s="704">
        <v>90.755439999999993</v>
      </c>
      <c r="I43" s="701">
        <v>163.80271999999999</v>
      </c>
      <c r="J43" s="702">
        <v>-21.613946666665999</v>
      </c>
      <c r="K43" s="705">
        <v>0.36809599999999998</v>
      </c>
    </row>
    <row r="44" spans="1:11" ht="14.4" customHeight="1" thickBot="1" x14ac:dyDescent="0.35">
      <c r="A44" s="722" t="s">
        <v>370</v>
      </c>
      <c r="B44" s="706">
        <v>681.72179065551097</v>
      </c>
      <c r="C44" s="706">
        <v>647.48364000000004</v>
      </c>
      <c r="D44" s="707">
        <v>-34.238150655509997</v>
      </c>
      <c r="E44" s="713">
        <v>0.94977694548500002</v>
      </c>
      <c r="F44" s="706">
        <v>669.43154414092703</v>
      </c>
      <c r="G44" s="707">
        <v>278.929810058719</v>
      </c>
      <c r="H44" s="709">
        <v>54.469940000000001</v>
      </c>
      <c r="I44" s="706">
        <v>253.68446</v>
      </c>
      <c r="J44" s="707">
        <v>-25.245350058719001</v>
      </c>
      <c r="K44" s="714">
        <v>0.37895504360400001</v>
      </c>
    </row>
    <row r="45" spans="1:11" ht="14.4" customHeight="1" thickBot="1" x14ac:dyDescent="0.35">
      <c r="A45" s="723" t="s">
        <v>371</v>
      </c>
      <c r="B45" s="701">
        <v>644.54643735423497</v>
      </c>
      <c r="C45" s="701">
        <v>549.58081000000004</v>
      </c>
      <c r="D45" s="702">
        <v>-94.965627354234002</v>
      </c>
      <c r="E45" s="703">
        <v>0.85266286205200004</v>
      </c>
      <c r="F45" s="701">
        <v>570.28244697301398</v>
      </c>
      <c r="G45" s="702">
        <v>237.61768623875599</v>
      </c>
      <c r="H45" s="704">
        <v>49.102870000000003</v>
      </c>
      <c r="I45" s="701">
        <v>223.14515</v>
      </c>
      <c r="J45" s="702">
        <v>-14.472536238755</v>
      </c>
      <c r="K45" s="705">
        <v>0.39128882746499999</v>
      </c>
    </row>
    <row r="46" spans="1:11" ht="14.4" customHeight="1" thickBot="1" x14ac:dyDescent="0.35">
      <c r="A46" s="723" t="s">
        <v>372</v>
      </c>
      <c r="B46" s="701">
        <v>37.175353301275003</v>
      </c>
      <c r="C46" s="701">
        <v>97.902829999999994</v>
      </c>
      <c r="D46" s="702">
        <v>60.727476698723997</v>
      </c>
      <c r="E46" s="703">
        <v>2.6335413467779998</v>
      </c>
      <c r="F46" s="701">
        <v>99.149097167912004</v>
      </c>
      <c r="G46" s="702">
        <v>41.312123819962999</v>
      </c>
      <c r="H46" s="704">
        <v>5.36707</v>
      </c>
      <c r="I46" s="701">
        <v>30.53931</v>
      </c>
      <c r="J46" s="702">
        <v>-10.772813819963</v>
      </c>
      <c r="K46" s="705">
        <v>0.30801399984700001</v>
      </c>
    </row>
    <row r="47" spans="1:11" ht="14.4" customHeight="1" thickBot="1" x14ac:dyDescent="0.35">
      <c r="A47" s="722" t="s">
        <v>373</v>
      </c>
      <c r="B47" s="706">
        <v>815.13183514290995</v>
      </c>
      <c r="C47" s="706">
        <v>816.10922000000005</v>
      </c>
      <c r="D47" s="707">
        <v>0.97738485708900003</v>
      </c>
      <c r="E47" s="713">
        <v>1.001199051263</v>
      </c>
      <c r="F47" s="706">
        <v>748.22498089957003</v>
      </c>
      <c r="G47" s="707">
        <v>311.76040870815399</v>
      </c>
      <c r="H47" s="709">
        <v>72.902869999999993</v>
      </c>
      <c r="I47" s="706">
        <v>332.64267000000001</v>
      </c>
      <c r="J47" s="707">
        <v>20.882261291846</v>
      </c>
      <c r="K47" s="714">
        <v>0.444575733892</v>
      </c>
    </row>
    <row r="48" spans="1:11" ht="14.4" customHeight="1" thickBot="1" x14ac:dyDescent="0.35">
      <c r="A48" s="723" t="s">
        <v>374</v>
      </c>
      <c r="B48" s="701">
        <v>0</v>
      </c>
      <c r="C48" s="701">
        <v>29.36206</v>
      </c>
      <c r="D48" s="702">
        <v>29.36206</v>
      </c>
      <c r="E48" s="711" t="s">
        <v>329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61</v>
      </c>
      <c r="C49" s="701">
        <v>35.409080000000003</v>
      </c>
      <c r="D49" s="702">
        <v>-25.590920000000001</v>
      </c>
      <c r="E49" s="703">
        <v>0.58047672131100003</v>
      </c>
      <c r="F49" s="701">
        <v>40</v>
      </c>
      <c r="G49" s="702">
        <v>16.666666666666</v>
      </c>
      <c r="H49" s="704">
        <v>4.6162299999999998</v>
      </c>
      <c r="I49" s="701">
        <v>15.95316</v>
      </c>
      <c r="J49" s="702">
        <v>-0.71350666666600004</v>
      </c>
      <c r="K49" s="705">
        <v>0.39882899999999999</v>
      </c>
    </row>
    <row r="50" spans="1:11" ht="14.4" customHeight="1" thickBot="1" x14ac:dyDescent="0.35">
      <c r="A50" s="723" t="s">
        <v>376</v>
      </c>
      <c r="B50" s="701">
        <v>466.86520079191001</v>
      </c>
      <c r="C50" s="701">
        <v>434.06153</v>
      </c>
      <c r="D50" s="702">
        <v>-32.803670791908999</v>
      </c>
      <c r="E50" s="703">
        <v>0.92973631203100005</v>
      </c>
      <c r="F50" s="701">
        <v>437.16912297094598</v>
      </c>
      <c r="G50" s="702">
        <v>182.15380123789399</v>
      </c>
      <c r="H50" s="704">
        <v>37.234059999999999</v>
      </c>
      <c r="I50" s="701">
        <v>178.9624</v>
      </c>
      <c r="J50" s="702">
        <v>-3.1914012378929999</v>
      </c>
      <c r="K50" s="705">
        <v>0.40936651422999998</v>
      </c>
    </row>
    <row r="51" spans="1:11" ht="14.4" customHeight="1" thickBot="1" x14ac:dyDescent="0.35">
      <c r="A51" s="723" t="s">
        <v>377</v>
      </c>
      <c r="B51" s="701">
        <v>50</v>
      </c>
      <c r="C51" s="701">
        <v>50.025289999999998</v>
      </c>
      <c r="D51" s="702">
        <v>2.529E-2</v>
      </c>
      <c r="E51" s="703">
        <v>1.0005058</v>
      </c>
      <c r="F51" s="701">
        <v>50</v>
      </c>
      <c r="G51" s="702">
        <v>20.833333333333002</v>
      </c>
      <c r="H51" s="704">
        <v>4.8831600000000002</v>
      </c>
      <c r="I51" s="701">
        <v>21.342120000000001</v>
      </c>
      <c r="J51" s="702">
        <v>0.50878666666600003</v>
      </c>
      <c r="K51" s="705">
        <v>0.42684240000000001</v>
      </c>
    </row>
    <row r="52" spans="1:11" ht="14.4" customHeight="1" thickBot="1" x14ac:dyDescent="0.35">
      <c r="A52" s="723" t="s">
        <v>378</v>
      </c>
      <c r="B52" s="701">
        <v>5.1213821204750003</v>
      </c>
      <c r="C52" s="701">
        <v>6.6565500000000002</v>
      </c>
      <c r="D52" s="702">
        <v>1.535167879524</v>
      </c>
      <c r="E52" s="703">
        <v>1.299756558563</v>
      </c>
      <c r="F52" s="701">
        <v>6.6558823271499996</v>
      </c>
      <c r="G52" s="702">
        <v>2.773284302979</v>
      </c>
      <c r="H52" s="704">
        <v>0.7127</v>
      </c>
      <c r="I52" s="701">
        <v>1.6547000000000001</v>
      </c>
      <c r="J52" s="702">
        <v>-1.1185843029789999</v>
      </c>
      <c r="K52" s="705">
        <v>0.248607159602</v>
      </c>
    </row>
    <row r="53" spans="1:11" ht="14.4" customHeight="1" thickBot="1" x14ac:dyDescent="0.35">
      <c r="A53" s="723" t="s">
        <v>379</v>
      </c>
      <c r="B53" s="701">
        <v>0</v>
      </c>
      <c r="C53" s="701">
        <v>8.7562099999999994</v>
      </c>
      <c r="D53" s="702">
        <v>8.7562099999999994</v>
      </c>
      <c r="E53" s="711" t="s">
        <v>329</v>
      </c>
      <c r="F53" s="701">
        <v>7.5665616347020004</v>
      </c>
      <c r="G53" s="702">
        <v>3.1527340144589999</v>
      </c>
      <c r="H53" s="704">
        <v>0.41864000000000001</v>
      </c>
      <c r="I53" s="701">
        <v>2.4033000000000002</v>
      </c>
      <c r="J53" s="702">
        <v>-0.74943401445900004</v>
      </c>
      <c r="K53" s="705">
        <v>0.31762114894799998</v>
      </c>
    </row>
    <row r="54" spans="1:11" ht="14.4" customHeight="1" thickBot="1" x14ac:dyDescent="0.35">
      <c r="A54" s="723" t="s">
        <v>380</v>
      </c>
      <c r="B54" s="701">
        <v>0</v>
      </c>
      <c r="C54" s="701">
        <v>21.115600000000001</v>
      </c>
      <c r="D54" s="702">
        <v>21.115600000000001</v>
      </c>
      <c r="E54" s="711" t="s">
        <v>329</v>
      </c>
      <c r="F54" s="701">
        <v>0</v>
      </c>
      <c r="G54" s="702">
        <v>0</v>
      </c>
      <c r="H54" s="704">
        <v>1.6455299999999999</v>
      </c>
      <c r="I54" s="701">
        <v>7.9453399999999998</v>
      </c>
      <c r="J54" s="702">
        <v>7.9453399999999998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22</v>
      </c>
      <c r="C55" s="701">
        <v>3.32464</v>
      </c>
      <c r="D55" s="702">
        <v>-18.675360000000001</v>
      </c>
      <c r="E55" s="703">
        <v>0.15112</v>
      </c>
      <c r="F55" s="701">
        <v>4.9855885821539996</v>
      </c>
      <c r="G55" s="702">
        <v>2.0773285758969999</v>
      </c>
      <c r="H55" s="704">
        <v>0.33542</v>
      </c>
      <c r="I55" s="701">
        <v>5.6625100000000002</v>
      </c>
      <c r="J55" s="702">
        <v>3.5851814241020001</v>
      </c>
      <c r="K55" s="705">
        <v>1.1357756274290001</v>
      </c>
    </row>
    <row r="56" spans="1:11" ht="14.4" customHeight="1" thickBot="1" x14ac:dyDescent="0.35">
      <c r="A56" s="723" t="s">
        <v>382</v>
      </c>
      <c r="B56" s="701">
        <v>12</v>
      </c>
      <c r="C56" s="701">
        <v>14.250170000000001</v>
      </c>
      <c r="D56" s="702">
        <v>2.2501699999999998</v>
      </c>
      <c r="E56" s="703">
        <v>1.1875141666660001</v>
      </c>
      <c r="F56" s="701">
        <v>15</v>
      </c>
      <c r="G56" s="702">
        <v>6.25</v>
      </c>
      <c r="H56" s="704">
        <v>0</v>
      </c>
      <c r="I56" s="701">
        <v>2.4659800000000001</v>
      </c>
      <c r="J56" s="702">
        <v>-3.7840199999999999</v>
      </c>
      <c r="K56" s="705">
        <v>0.164398666666</v>
      </c>
    </row>
    <row r="57" spans="1:11" ht="14.4" customHeight="1" thickBot="1" x14ac:dyDescent="0.35">
      <c r="A57" s="723" t="s">
        <v>383</v>
      </c>
      <c r="B57" s="701">
        <v>57.145252230524001</v>
      </c>
      <c r="C57" s="701">
        <v>35.745980000000003</v>
      </c>
      <c r="D57" s="702">
        <v>-21.399272230524002</v>
      </c>
      <c r="E57" s="703">
        <v>0.62552843157899995</v>
      </c>
      <c r="F57" s="701">
        <v>36.847825384617003</v>
      </c>
      <c r="G57" s="702">
        <v>15.353260576924001</v>
      </c>
      <c r="H57" s="704">
        <v>7.8922100000000004</v>
      </c>
      <c r="I57" s="701">
        <v>16.624659999999999</v>
      </c>
      <c r="J57" s="702">
        <v>1.2713994230750001</v>
      </c>
      <c r="K57" s="705">
        <v>0.451170722463</v>
      </c>
    </row>
    <row r="58" spans="1:11" ht="14.4" customHeight="1" thickBot="1" x14ac:dyDescent="0.35">
      <c r="A58" s="723" t="s">
        <v>384</v>
      </c>
      <c r="B58" s="701">
        <v>0</v>
      </c>
      <c r="C58" s="701">
        <v>7.9859999999999998</v>
      </c>
      <c r="D58" s="702">
        <v>7.9859999999999998</v>
      </c>
      <c r="E58" s="711" t="s">
        <v>343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0</v>
      </c>
      <c r="C59" s="701">
        <v>7.5232400000000004</v>
      </c>
      <c r="D59" s="702">
        <v>7.5232400000000004</v>
      </c>
      <c r="E59" s="711" t="s">
        <v>343</v>
      </c>
      <c r="F59" s="701">
        <v>0</v>
      </c>
      <c r="G59" s="702">
        <v>0</v>
      </c>
      <c r="H59" s="704">
        <v>0</v>
      </c>
      <c r="I59" s="701">
        <v>0</v>
      </c>
      <c r="J59" s="702">
        <v>0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0</v>
      </c>
      <c r="G60" s="702">
        <v>0</v>
      </c>
      <c r="H60" s="704">
        <v>0</v>
      </c>
      <c r="I60" s="701">
        <v>2.7349999999999999</v>
      </c>
      <c r="J60" s="702">
        <v>2.7349999999999999</v>
      </c>
      <c r="K60" s="712" t="s">
        <v>343</v>
      </c>
    </row>
    <row r="61" spans="1:11" ht="14.4" customHeight="1" thickBot="1" x14ac:dyDescent="0.35">
      <c r="A61" s="723" t="s">
        <v>387</v>
      </c>
      <c r="B61" s="701">
        <v>141</v>
      </c>
      <c r="C61" s="701">
        <v>161.89286999999999</v>
      </c>
      <c r="D61" s="702">
        <v>20.892869999999998</v>
      </c>
      <c r="E61" s="703">
        <v>1.1481763829780001</v>
      </c>
      <c r="F61" s="701">
        <v>150</v>
      </c>
      <c r="G61" s="702">
        <v>62.5</v>
      </c>
      <c r="H61" s="704">
        <v>15.16492</v>
      </c>
      <c r="I61" s="701">
        <v>76.893500000000003</v>
      </c>
      <c r="J61" s="702">
        <v>14.3935</v>
      </c>
      <c r="K61" s="705">
        <v>0.51262333333300003</v>
      </c>
    </row>
    <row r="62" spans="1:11" ht="14.4" customHeight="1" thickBot="1" x14ac:dyDescent="0.35">
      <c r="A62" s="722" t="s">
        <v>388</v>
      </c>
      <c r="B62" s="706">
        <v>596.97711311493197</v>
      </c>
      <c r="C62" s="706">
        <v>497.47876000000002</v>
      </c>
      <c r="D62" s="707">
        <v>-99.498353114932002</v>
      </c>
      <c r="E62" s="713">
        <v>0.83332970238000004</v>
      </c>
      <c r="F62" s="706">
        <v>451.62626868914998</v>
      </c>
      <c r="G62" s="707">
        <v>188.177611953812</v>
      </c>
      <c r="H62" s="709">
        <v>71.598089999999999</v>
      </c>
      <c r="I62" s="706">
        <v>184.50885</v>
      </c>
      <c r="J62" s="707">
        <v>-3.668761953812</v>
      </c>
      <c r="K62" s="714">
        <v>0.40854321989600001</v>
      </c>
    </row>
    <row r="63" spans="1:11" ht="14.4" customHeight="1" thickBot="1" x14ac:dyDescent="0.35">
      <c r="A63" s="723" t="s">
        <v>389</v>
      </c>
      <c r="B63" s="701">
        <v>0</v>
      </c>
      <c r="C63" s="701">
        <v>13.492459999999999</v>
      </c>
      <c r="D63" s="702">
        <v>13.492459999999999</v>
      </c>
      <c r="E63" s="711" t="s">
        <v>329</v>
      </c>
      <c r="F63" s="701">
        <v>0</v>
      </c>
      <c r="G63" s="702">
        <v>0</v>
      </c>
      <c r="H63" s="704">
        <v>0.499</v>
      </c>
      <c r="I63" s="701">
        <v>1.389</v>
      </c>
      <c r="J63" s="702">
        <v>1.389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6.5344300000000004</v>
      </c>
      <c r="D64" s="702">
        <v>6.5344300000000004</v>
      </c>
      <c r="E64" s="711" t="s">
        <v>329</v>
      </c>
      <c r="F64" s="701">
        <v>5.4351805350450002</v>
      </c>
      <c r="G64" s="702">
        <v>2.2646585562679999</v>
      </c>
      <c r="H64" s="704">
        <v>0</v>
      </c>
      <c r="I64" s="701">
        <v>1.1708799999999999</v>
      </c>
      <c r="J64" s="702">
        <v>-1.093778556268</v>
      </c>
      <c r="K64" s="705">
        <v>0.215426146831</v>
      </c>
    </row>
    <row r="65" spans="1:11" ht="14.4" customHeight="1" thickBot="1" x14ac:dyDescent="0.35">
      <c r="A65" s="723" t="s">
        <v>391</v>
      </c>
      <c r="B65" s="701">
        <v>23.753853486930002</v>
      </c>
      <c r="C65" s="701">
        <v>15.39846</v>
      </c>
      <c r="D65" s="702">
        <v>-8.3553934869299997</v>
      </c>
      <c r="E65" s="703">
        <v>0.64825103044700005</v>
      </c>
      <c r="F65" s="701">
        <v>15.466600009924999</v>
      </c>
      <c r="G65" s="702">
        <v>6.4444166708020001</v>
      </c>
      <c r="H65" s="704">
        <v>1.252</v>
      </c>
      <c r="I65" s="701">
        <v>1.252</v>
      </c>
      <c r="J65" s="702">
        <v>-5.1924166708020003</v>
      </c>
      <c r="K65" s="705">
        <v>8.0948624726000007E-2</v>
      </c>
    </row>
    <row r="66" spans="1:11" ht="14.4" customHeight="1" thickBot="1" x14ac:dyDescent="0.35">
      <c r="A66" s="723" t="s">
        <v>392</v>
      </c>
      <c r="B66" s="701">
        <v>563.48721222313804</v>
      </c>
      <c r="C66" s="701">
        <v>439.86457000000001</v>
      </c>
      <c r="D66" s="702">
        <v>-123.622642223138</v>
      </c>
      <c r="E66" s="703">
        <v>0.78061145037199997</v>
      </c>
      <c r="F66" s="701">
        <v>411.20923580761303</v>
      </c>
      <c r="G66" s="702">
        <v>171.33718158650601</v>
      </c>
      <c r="H66" s="704">
        <v>65.810320000000004</v>
      </c>
      <c r="I66" s="701">
        <v>163.0909</v>
      </c>
      <c r="J66" s="702">
        <v>-8.2462815865050008</v>
      </c>
      <c r="K66" s="705">
        <v>0.39661293034799999</v>
      </c>
    </row>
    <row r="67" spans="1:11" ht="14.4" customHeight="1" thickBot="1" x14ac:dyDescent="0.35">
      <c r="A67" s="723" t="s">
        <v>393</v>
      </c>
      <c r="B67" s="701">
        <v>0</v>
      </c>
      <c r="C67" s="701">
        <v>2.2189100000000002</v>
      </c>
      <c r="D67" s="702">
        <v>2.2189100000000002</v>
      </c>
      <c r="E67" s="711" t="s">
        <v>329</v>
      </c>
      <c r="F67" s="701">
        <v>0</v>
      </c>
      <c r="G67" s="702">
        <v>0</v>
      </c>
      <c r="H67" s="704">
        <v>0</v>
      </c>
      <c r="I67" s="701">
        <v>1.089</v>
      </c>
      <c r="J67" s="702">
        <v>1.089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9.7360474048629992</v>
      </c>
      <c r="C68" s="701">
        <v>19.969930000000002</v>
      </c>
      <c r="D68" s="702">
        <v>10.233882595136</v>
      </c>
      <c r="E68" s="703">
        <v>2.051133192924</v>
      </c>
      <c r="F68" s="701">
        <v>19.515252336564998</v>
      </c>
      <c r="G68" s="702">
        <v>8.1313551402349997</v>
      </c>
      <c r="H68" s="704">
        <v>4.0367699999999997</v>
      </c>
      <c r="I68" s="701">
        <v>16.51707</v>
      </c>
      <c r="J68" s="702">
        <v>8.3857148597640006</v>
      </c>
      <c r="K68" s="705">
        <v>0.846367226779</v>
      </c>
    </row>
    <row r="69" spans="1:11" ht="14.4" customHeight="1" thickBot="1" x14ac:dyDescent="0.35">
      <c r="A69" s="722" t="s">
        <v>395</v>
      </c>
      <c r="B69" s="706">
        <v>636</v>
      </c>
      <c r="C69" s="706">
        <v>648.26899000000003</v>
      </c>
      <c r="D69" s="707">
        <v>12.268990000000001</v>
      </c>
      <c r="E69" s="713">
        <v>1.019290864779</v>
      </c>
      <c r="F69" s="706">
        <v>642.71451011008503</v>
      </c>
      <c r="G69" s="707">
        <v>267.79771254586899</v>
      </c>
      <c r="H69" s="709">
        <v>67.812100000000001</v>
      </c>
      <c r="I69" s="706">
        <v>301.14242000000002</v>
      </c>
      <c r="J69" s="707">
        <v>33.344707454130997</v>
      </c>
      <c r="K69" s="714">
        <v>0.46854772260900002</v>
      </c>
    </row>
    <row r="70" spans="1:11" ht="14.4" customHeight="1" thickBot="1" x14ac:dyDescent="0.35">
      <c r="A70" s="723" t="s">
        <v>396</v>
      </c>
      <c r="B70" s="701">
        <v>11</v>
      </c>
      <c r="C70" s="701">
        <v>5.3237800000000002</v>
      </c>
      <c r="D70" s="702">
        <v>-5.6762199999999998</v>
      </c>
      <c r="E70" s="703">
        <v>0.48398000000000002</v>
      </c>
      <c r="F70" s="701">
        <v>0</v>
      </c>
      <c r="G70" s="702">
        <v>0</v>
      </c>
      <c r="H70" s="704">
        <v>0.35210999999999998</v>
      </c>
      <c r="I70" s="701">
        <v>6.1409099999999999</v>
      </c>
      <c r="J70" s="702">
        <v>6.1409099999999999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32</v>
      </c>
      <c r="C71" s="701">
        <v>42.658239999999999</v>
      </c>
      <c r="D71" s="702">
        <v>10.658239999999999</v>
      </c>
      <c r="E71" s="703">
        <v>1.33307</v>
      </c>
      <c r="F71" s="701">
        <v>47.714510110085001</v>
      </c>
      <c r="G71" s="702">
        <v>19.881045879201999</v>
      </c>
      <c r="H71" s="704">
        <v>3.9010400000000001</v>
      </c>
      <c r="I71" s="701">
        <v>25.60248</v>
      </c>
      <c r="J71" s="702">
        <v>5.7214341207970003</v>
      </c>
      <c r="K71" s="705">
        <v>0.53657639868700002</v>
      </c>
    </row>
    <row r="72" spans="1:11" ht="14.4" customHeight="1" thickBot="1" x14ac:dyDescent="0.35">
      <c r="A72" s="723" t="s">
        <v>398</v>
      </c>
      <c r="B72" s="701">
        <v>0</v>
      </c>
      <c r="C72" s="701">
        <v>2.4139499999999998</v>
      </c>
      <c r="D72" s="702">
        <v>2.4139499999999998</v>
      </c>
      <c r="E72" s="711" t="s">
        <v>329</v>
      </c>
      <c r="F72" s="701">
        <v>0</v>
      </c>
      <c r="G72" s="702">
        <v>0</v>
      </c>
      <c r="H72" s="704">
        <v>0</v>
      </c>
      <c r="I72" s="701">
        <v>1.24146</v>
      </c>
      <c r="J72" s="702">
        <v>1.24146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5.1494600000000004</v>
      </c>
      <c r="D73" s="702">
        <v>5.1494600000000004</v>
      </c>
      <c r="E73" s="711" t="s">
        <v>329</v>
      </c>
      <c r="F73" s="701">
        <v>0</v>
      </c>
      <c r="G73" s="702">
        <v>0</v>
      </c>
      <c r="H73" s="704">
        <v>9.7965999999999998</v>
      </c>
      <c r="I73" s="701">
        <v>16.746970000000001</v>
      </c>
      <c r="J73" s="702">
        <v>16.746970000000001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240</v>
      </c>
      <c r="C74" s="701">
        <v>240.79221999999999</v>
      </c>
      <c r="D74" s="702">
        <v>0.79222000000000004</v>
      </c>
      <c r="E74" s="703">
        <v>1.0033009166660001</v>
      </c>
      <c r="F74" s="701">
        <v>245</v>
      </c>
      <c r="G74" s="702">
        <v>102.083333333333</v>
      </c>
      <c r="H74" s="704">
        <v>23.284079999999999</v>
      </c>
      <c r="I74" s="701">
        <v>110.13378</v>
      </c>
      <c r="J74" s="702">
        <v>8.0504466666659997</v>
      </c>
      <c r="K74" s="705">
        <v>0.449525632653</v>
      </c>
    </row>
    <row r="75" spans="1:11" ht="14.4" customHeight="1" thickBot="1" x14ac:dyDescent="0.35">
      <c r="A75" s="723" t="s">
        <v>401</v>
      </c>
      <c r="B75" s="701">
        <v>193</v>
      </c>
      <c r="C75" s="701">
        <v>206.95299</v>
      </c>
      <c r="D75" s="702">
        <v>13.95299</v>
      </c>
      <c r="E75" s="703">
        <v>1.072295284974</v>
      </c>
      <c r="F75" s="701">
        <v>205</v>
      </c>
      <c r="G75" s="702">
        <v>85.416666666666003</v>
      </c>
      <c r="H75" s="704">
        <v>17.811959999999999</v>
      </c>
      <c r="I75" s="701">
        <v>81.049769999999995</v>
      </c>
      <c r="J75" s="702">
        <v>-4.3668966666660003</v>
      </c>
      <c r="K75" s="705">
        <v>0.39536473170699998</v>
      </c>
    </row>
    <row r="76" spans="1:11" ht="14.4" customHeight="1" thickBot="1" x14ac:dyDescent="0.35">
      <c r="A76" s="723" t="s">
        <v>402</v>
      </c>
      <c r="B76" s="701">
        <v>160</v>
      </c>
      <c r="C76" s="701">
        <v>144.97835000000001</v>
      </c>
      <c r="D76" s="702">
        <v>-15.021649999999999</v>
      </c>
      <c r="E76" s="703">
        <v>0.90611468750000002</v>
      </c>
      <c r="F76" s="701">
        <v>145</v>
      </c>
      <c r="G76" s="702">
        <v>60.416666666666003</v>
      </c>
      <c r="H76" s="704">
        <v>12.666309999999999</v>
      </c>
      <c r="I76" s="701">
        <v>60.227049999999998</v>
      </c>
      <c r="J76" s="702">
        <v>-0.18961666666599999</v>
      </c>
      <c r="K76" s="705">
        <v>0.41535896551700002</v>
      </c>
    </row>
    <row r="77" spans="1:11" ht="14.4" customHeight="1" thickBot="1" x14ac:dyDescent="0.35">
      <c r="A77" s="721" t="s">
        <v>42</v>
      </c>
      <c r="B77" s="701">
        <v>2112.1255361949402</v>
      </c>
      <c r="C77" s="701">
        <v>2064.7739999999999</v>
      </c>
      <c r="D77" s="702">
        <v>-47.351536194939001</v>
      </c>
      <c r="E77" s="703">
        <v>0.97758109762699996</v>
      </c>
      <c r="F77" s="701">
        <v>2059.2849154575902</v>
      </c>
      <c r="G77" s="702">
        <v>858.03538144066101</v>
      </c>
      <c r="H77" s="704">
        <v>127.496</v>
      </c>
      <c r="I77" s="701">
        <v>943.95200000000102</v>
      </c>
      <c r="J77" s="702">
        <v>85.916618559339994</v>
      </c>
      <c r="K77" s="705">
        <v>0.45838824579999998</v>
      </c>
    </row>
    <row r="78" spans="1:11" ht="14.4" customHeight="1" thickBot="1" x14ac:dyDescent="0.35">
      <c r="A78" s="722" t="s">
        <v>403</v>
      </c>
      <c r="B78" s="706">
        <v>2112.1255361949402</v>
      </c>
      <c r="C78" s="706">
        <v>2064.7739999999999</v>
      </c>
      <c r="D78" s="707">
        <v>-47.351536194939001</v>
      </c>
      <c r="E78" s="713">
        <v>0.97758109762699996</v>
      </c>
      <c r="F78" s="706">
        <v>2059.2849154575902</v>
      </c>
      <c r="G78" s="707">
        <v>858.03538144066101</v>
      </c>
      <c r="H78" s="709">
        <v>127.496</v>
      </c>
      <c r="I78" s="706">
        <v>943.95200000000102</v>
      </c>
      <c r="J78" s="707">
        <v>85.916618559339994</v>
      </c>
      <c r="K78" s="714">
        <v>0.45838824579999998</v>
      </c>
    </row>
    <row r="79" spans="1:11" ht="14.4" customHeight="1" thickBot="1" x14ac:dyDescent="0.35">
      <c r="A79" s="723" t="s">
        <v>404</v>
      </c>
      <c r="B79" s="701">
        <v>668.99999999999704</v>
      </c>
      <c r="C79" s="701">
        <v>682.09500000000003</v>
      </c>
      <c r="D79" s="702">
        <v>13.095000000002001</v>
      </c>
      <c r="E79" s="703">
        <v>1.019573991031</v>
      </c>
      <c r="F79" s="701">
        <v>674.31564926578199</v>
      </c>
      <c r="G79" s="702">
        <v>280.96485386074198</v>
      </c>
      <c r="H79" s="704">
        <v>58.128999999999998</v>
      </c>
      <c r="I79" s="701">
        <v>276.40199999999999</v>
      </c>
      <c r="J79" s="702">
        <v>-4.5628538607419999</v>
      </c>
      <c r="K79" s="705">
        <v>0.409900022787</v>
      </c>
    </row>
    <row r="80" spans="1:11" ht="14.4" customHeight="1" thickBot="1" x14ac:dyDescent="0.35">
      <c r="A80" s="723" t="s">
        <v>405</v>
      </c>
      <c r="B80" s="701">
        <v>363.12553619494702</v>
      </c>
      <c r="C80" s="701">
        <v>330.36599999999999</v>
      </c>
      <c r="D80" s="702">
        <v>-32.759536194946001</v>
      </c>
      <c r="E80" s="703">
        <v>0.90978454300300005</v>
      </c>
      <c r="F80" s="701">
        <v>351.29997738401403</v>
      </c>
      <c r="G80" s="702">
        <v>146.37499057667199</v>
      </c>
      <c r="H80" s="704">
        <v>31.114000000000001</v>
      </c>
      <c r="I80" s="701">
        <v>159.44300000000001</v>
      </c>
      <c r="J80" s="702">
        <v>13.068009423327</v>
      </c>
      <c r="K80" s="705">
        <v>0.45386567111999998</v>
      </c>
    </row>
    <row r="81" spans="1:11" ht="14.4" customHeight="1" thickBot="1" x14ac:dyDescent="0.35">
      <c r="A81" s="723" t="s">
        <v>406</v>
      </c>
      <c r="B81" s="701">
        <v>1080</v>
      </c>
      <c r="C81" s="701">
        <v>1052.3130000000001</v>
      </c>
      <c r="D81" s="702">
        <v>-27.686999999994999</v>
      </c>
      <c r="E81" s="703">
        <v>0.97436388888799996</v>
      </c>
      <c r="F81" s="701">
        <v>1033.6692888077901</v>
      </c>
      <c r="G81" s="702">
        <v>430.69553700324599</v>
      </c>
      <c r="H81" s="704">
        <v>38.253</v>
      </c>
      <c r="I81" s="701">
        <v>508.10700000000099</v>
      </c>
      <c r="J81" s="702">
        <v>77.411462996755006</v>
      </c>
      <c r="K81" s="705">
        <v>0.491556637603</v>
      </c>
    </row>
    <row r="82" spans="1:11" ht="14.4" customHeight="1" thickBot="1" x14ac:dyDescent="0.35">
      <c r="A82" s="724" t="s">
        <v>407</v>
      </c>
      <c r="B82" s="706">
        <v>5259.9918590626303</v>
      </c>
      <c r="C82" s="706">
        <v>5383.8413700000001</v>
      </c>
      <c r="D82" s="707">
        <v>123.849510937369</v>
      </c>
      <c r="E82" s="713">
        <v>1.0235455708400001</v>
      </c>
      <c r="F82" s="706">
        <v>5249.0974240441601</v>
      </c>
      <c r="G82" s="707">
        <v>2187.1239266850698</v>
      </c>
      <c r="H82" s="709">
        <v>546.55264999999997</v>
      </c>
      <c r="I82" s="706">
        <v>2460.79907</v>
      </c>
      <c r="J82" s="707">
        <v>273.67514331493902</v>
      </c>
      <c r="K82" s="714">
        <v>0.46880422884200001</v>
      </c>
    </row>
    <row r="83" spans="1:11" ht="14.4" customHeight="1" thickBot="1" x14ac:dyDescent="0.35">
      <c r="A83" s="721" t="s">
        <v>45</v>
      </c>
      <c r="B83" s="701">
        <v>1293.7232480673999</v>
      </c>
      <c r="C83" s="701">
        <v>1345.0175899999999</v>
      </c>
      <c r="D83" s="702">
        <v>51.294341932605001</v>
      </c>
      <c r="E83" s="703">
        <v>1.0396486203740001</v>
      </c>
      <c r="F83" s="701">
        <v>1207.7475549445601</v>
      </c>
      <c r="G83" s="702">
        <v>503.22814789356801</v>
      </c>
      <c r="H83" s="704">
        <v>129.02252999999999</v>
      </c>
      <c r="I83" s="701">
        <v>801.21481000000199</v>
      </c>
      <c r="J83" s="702">
        <v>297.98666210643398</v>
      </c>
      <c r="K83" s="705">
        <v>0.66339592799799996</v>
      </c>
    </row>
    <row r="84" spans="1:11" ht="14.4" customHeight="1" thickBot="1" x14ac:dyDescent="0.35">
      <c r="A84" s="725" t="s">
        <v>408</v>
      </c>
      <c r="B84" s="701">
        <v>1293.7232480673999</v>
      </c>
      <c r="C84" s="701">
        <v>1345.0175899999999</v>
      </c>
      <c r="D84" s="702">
        <v>51.294341932605001</v>
      </c>
      <c r="E84" s="703">
        <v>1.0396486203740001</v>
      </c>
      <c r="F84" s="701">
        <v>1207.7475549445601</v>
      </c>
      <c r="G84" s="702">
        <v>503.22814789356801</v>
      </c>
      <c r="H84" s="704">
        <v>129.02252999999999</v>
      </c>
      <c r="I84" s="701">
        <v>801.21481000000199</v>
      </c>
      <c r="J84" s="702">
        <v>297.98666210643398</v>
      </c>
      <c r="K84" s="705">
        <v>0.66339592799799996</v>
      </c>
    </row>
    <row r="85" spans="1:11" ht="14.4" customHeight="1" thickBot="1" x14ac:dyDescent="0.35">
      <c r="A85" s="723" t="s">
        <v>409</v>
      </c>
      <c r="B85" s="701">
        <v>1106.8419164725599</v>
      </c>
      <c r="C85" s="701">
        <v>1048.64724</v>
      </c>
      <c r="D85" s="702">
        <v>-58.194676472559003</v>
      </c>
      <c r="E85" s="703">
        <v>0.94742277500799998</v>
      </c>
      <c r="F85" s="701">
        <v>919.73474333954096</v>
      </c>
      <c r="G85" s="702">
        <v>383.222809724809</v>
      </c>
      <c r="H85" s="704">
        <v>111.08086</v>
      </c>
      <c r="I85" s="701">
        <v>699.23366000000203</v>
      </c>
      <c r="J85" s="702">
        <v>316.01085027519298</v>
      </c>
      <c r="K85" s="705">
        <v>0.76025578577200004</v>
      </c>
    </row>
    <row r="86" spans="1:11" ht="14.4" customHeight="1" thickBot="1" x14ac:dyDescent="0.35">
      <c r="A86" s="723" t="s">
        <v>410</v>
      </c>
      <c r="B86" s="701">
        <v>18.867882738235998</v>
      </c>
      <c r="C86" s="701">
        <v>88.741770000000002</v>
      </c>
      <c r="D86" s="702">
        <v>69.873887261763002</v>
      </c>
      <c r="E86" s="703">
        <v>4.7033242272680003</v>
      </c>
      <c r="F86" s="701">
        <v>73.956877380758996</v>
      </c>
      <c r="G86" s="702">
        <v>30.815365575316001</v>
      </c>
      <c r="H86" s="704">
        <v>9.5106199999999994</v>
      </c>
      <c r="I86" s="701">
        <v>17.695540000000001</v>
      </c>
      <c r="J86" s="702">
        <v>-13.119825575316</v>
      </c>
      <c r="K86" s="705">
        <v>0.239268349701</v>
      </c>
    </row>
    <row r="87" spans="1:11" ht="14.4" customHeight="1" thickBot="1" x14ac:dyDescent="0.35">
      <c r="A87" s="723" t="s">
        <v>411</v>
      </c>
      <c r="B87" s="701">
        <v>86.013448856598998</v>
      </c>
      <c r="C87" s="701">
        <v>133.09497999999999</v>
      </c>
      <c r="D87" s="702">
        <v>47.081531143401001</v>
      </c>
      <c r="E87" s="703">
        <v>1.547374064977</v>
      </c>
      <c r="F87" s="701">
        <v>146.740457882398</v>
      </c>
      <c r="G87" s="702">
        <v>61.141857450998998</v>
      </c>
      <c r="H87" s="704">
        <v>1.68069</v>
      </c>
      <c r="I87" s="701">
        <v>49.399459999999998</v>
      </c>
      <c r="J87" s="702">
        <v>-11.742397450998</v>
      </c>
      <c r="K87" s="705">
        <v>0.336645126455</v>
      </c>
    </row>
    <row r="88" spans="1:11" ht="14.4" customHeight="1" thickBot="1" x14ac:dyDescent="0.35">
      <c r="A88" s="723" t="s">
        <v>412</v>
      </c>
      <c r="B88" s="701">
        <v>74.999999999999005</v>
      </c>
      <c r="C88" s="701">
        <v>74.533600000000007</v>
      </c>
      <c r="D88" s="702">
        <v>-0.466399999999</v>
      </c>
      <c r="E88" s="703">
        <v>0.99378133333300001</v>
      </c>
      <c r="F88" s="701">
        <v>67.315476341866002</v>
      </c>
      <c r="G88" s="702">
        <v>28.048115142444001</v>
      </c>
      <c r="H88" s="704">
        <v>6.7503599999999997</v>
      </c>
      <c r="I88" s="701">
        <v>34.886150000000001</v>
      </c>
      <c r="J88" s="702">
        <v>6.8380348575549998</v>
      </c>
      <c r="K88" s="705">
        <v>0.51824857961000004</v>
      </c>
    </row>
    <row r="89" spans="1:11" ht="14.4" customHeight="1" thickBot="1" x14ac:dyDescent="0.35">
      <c r="A89" s="723" t="s">
        <v>413</v>
      </c>
      <c r="B89" s="701">
        <v>7</v>
      </c>
      <c r="C89" s="701">
        <v>0</v>
      </c>
      <c r="D89" s="702">
        <v>-7</v>
      </c>
      <c r="E89" s="703">
        <v>0</v>
      </c>
      <c r="F89" s="701">
        <v>0</v>
      </c>
      <c r="G89" s="702">
        <v>0</v>
      </c>
      <c r="H89" s="704">
        <v>0</v>
      </c>
      <c r="I89" s="701">
        <v>0</v>
      </c>
      <c r="J89" s="702">
        <v>0</v>
      </c>
      <c r="K89" s="705">
        <v>5</v>
      </c>
    </row>
    <row r="90" spans="1:11" ht="14.4" customHeight="1" thickBot="1" x14ac:dyDescent="0.35">
      <c r="A90" s="726" t="s">
        <v>46</v>
      </c>
      <c r="B90" s="706">
        <v>0</v>
      </c>
      <c r="C90" s="706">
        <v>114.97320999999999</v>
      </c>
      <c r="D90" s="707">
        <v>114.97320999999999</v>
      </c>
      <c r="E90" s="708" t="s">
        <v>329</v>
      </c>
      <c r="F90" s="706">
        <v>0</v>
      </c>
      <c r="G90" s="707">
        <v>0</v>
      </c>
      <c r="H90" s="709">
        <v>13.098000000000001</v>
      </c>
      <c r="I90" s="706">
        <v>27.571000000000002</v>
      </c>
      <c r="J90" s="707">
        <v>27.571000000000002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53.457000000000001</v>
      </c>
      <c r="D91" s="707">
        <v>53.457000000000001</v>
      </c>
      <c r="E91" s="708" t="s">
        <v>329</v>
      </c>
      <c r="F91" s="706">
        <v>0</v>
      </c>
      <c r="G91" s="707">
        <v>0</v>
      </c>
      <c r="H91" s="709">
        <v>13.098000000000001</v>
      </c>
      <c r="I91" s="706">
        <v>27.571000000000002</v>
      </c>
      <c r="J91" s="707">
        <v>27.571000000000002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36.082000000000001</v>
      </c>
      <c r="D92" s="702">
        <v>36.082000000000001</v>
      </c>
      <c r="E92" s="711" t="s">
        <v>329</v>
      </c>
      <c r="F92" s="701">
        <v>0</v>
      </c>
      <c r="G92" s="702">
        <v>0</v>
      </c>
      <c r="H92" s="704">
        <v>13.098000000000001</v>
      </c>
      <c r="I92" s="701">
        <v>27.571000000000002</v>
      </c>
      <c r="J92" s="702">
        <v>27.571000000000002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17.375</v>
      </c>
      <c r="D93" s="702">
        <v>17.375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61.516210000000001</v>
      </c>
      <c r="D94" s="707">
        <v>61.516210000000001</v>
      </c>
      <c r="E94" s="708" t="s">
        <v>329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33.857999999999997</v>
      </c>
      <c r="D95" s="702">
        <v>33.857999999999997</v>
      </c>
      <c r="E95" s="711" t="s">
        <v>329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3" t="s">
        <v>419</v>
      </c>
      <c r="B96" s="701">
        <v>0</v>
      </c>
      <c r="C96" s="701">
        <v>27.65821</v>
      </c>
      <c r="D96" s="702">
        <v>27.65821</v>
      </c>
      <c r="E96" s="711" t="s">
        <v>329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12" t="s">
        <v>329</v>
      </c>
    </row>
    <row r="97" spans="1:11" ht="14.4" customHeight="1" thickBot="1" x14ac:dyDescent="0.35">
      <c r="A97" s="721" t="s">
        <v>47</v>
      </c>
      <c r="B97" s="701">
        <v>3966.2686109952401</v>
      </c>
      <c r="C97" s="701">
        <v>3923.8505700000001</v>
      </c>
      <c r="D97" s="702">
        <v>-42.418040995237</v>
      </c>
      <c r="E97" s="703">
        <v>0.98930530300499997</v>
      </c>
      <c r="F97" s="701">
        <v>4041.3498690995898</v>
      </c>
      <c r="G97" s="702">
        <v>1683.8957787915001</v>
      </c>
      <c r="H97" s="704">
        <v>404.43212</v>
      </c>
      <c r="I97" s="701">
        <v>1632.0132599999999</v>
      </c>
      <c r="J97" s="702">
        <v>-51.882518791494</v>
      </c>
      <c r="K97" s="705">
        <v>0.40382874852700001</v>
      </c>
    </row>
    <row r="98" spans="1:11" ht="14.4" customHeight="1" thickBot="1" x14ac:dyDescent="0.35">
      <c r="A98" s="722" t="s">
        <v>420</v>
      </c>
      <c r="B98" s="706">
        <v>0.303682732959</v>
      </c>
      <c r="C98" s="706">
        <v>1.72</v>
      </c>
      <c r="D98" s="707">
        <v>1.4163172670399999</v>
      </c>
      <c r="E98" s="713">
        <v>5.6638057199930003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5</v>
      </c>
    </row>
    <row r="99" spans="1:11" ht="14.4" customHeight="1" thickBot="1" x14ac:dyDescent="0.35">
      <c r="A99" s="723" t="s">
        <v>421</v>
      </c>
      <c r="B99" s="701">
        <v>0.303682732959</v>
      </c>
      <c r="C99" s="701">
        <v>1.72</v>
      </c>
      <c r="D99" s="702">
        <v>1.4163172670399999</v>
      </c>
      <c r="E99" s="703">
        <v>5.6638057199930003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5</v>
      </c>
    </row>
    <row r="100" spans="1:11" ht="14.4" customHeight="1" thickBot="1" x14ac:dyDescent="0.35">
      <c r="A100" s="722" t="s">
        <v>422</v>
      </c>
      <c r="B100" s="706">
        <v>29.281793395316999</v>
      </c>
      <c r="C100" s="706">
        <v>28.922129999999999</v>
      </c>
      <c r="D100" s="707">
        <v>-0.35966339531699998</v>
      </c>
      <c r="E100" s="713">
        <v>0.98771716641499996</v>
      </c>
      <c r="F100" s="706">
        <v>29.125370736415999</v>
      </c>
      <c r="G100" s="707">
        <v>12.135571140173001</v>
      </c>
      <c r="H100" s="709">
        <v>2.7669299999999999</v>
      </c>
      <c r="I100" s="706">
        <v>13.34287</v>
      </c>
      <c r="J100" s="707">
        <v>1.2072988598259999</v>
      </c>
      <c r="K100" s="714">
        <v>0.45811846038800003</v>
      </c>
    </row>
    <row r="101" spans="1:11" ht="14.4" customHeight="1" thickBot="1" x14ac:dyDescent="0.35">
      <c r="A101" s="723" t="s">
        <v>423</v>
      </c>
      <c r="B101" s="701">
        <v>12.433618070883</v>
      </c>
      <c r="C101" s="701">
        <v>12.6441</v>
      </c>
      <c r="D101" s="702">
        <v>0.210481929116</v>
      </c>
      <c r="E101" s="703">
        <v>1.016928453802</v>
      </c>
      <c r="F101" s="701">
        <v>12.229160277304</v>
      </c>
      <c r="G101" s="702">
        <v>5.0954834488760001</v>
      </c>
      <c r="H101" s="704">
        <v>1.3089999999999999</v>
      </c>
      <c r="I101" s="701">
        <v>5.5388000000000002</v>
      </c>
      <c r="J101" s="702">
        <v>0.443316551123</v>
      </c>
      <c r="K101" s="705">
        <v>0.452917442768</v>
      </c>
    </row>
    <row r="102" spans="1:11" ht="14.4" customHeight="1" thickBot="1" x14ac:dyDescent="0.35">
      <c r="A102" s="723" t="s">
        <v>424</v>
      </c>
      <c r="B102" s="701">
        <v>16.848175324433001</v>
      </c>
      <c r="C102" s="701">
        <v>16.278030000000001</v>
      </c>
      <c r="D102" s="702">
        <v>-0.57014532443300003</v>
      </c>
      <c r="E102" s="703">
        <v>0.96615981769799997</v>
      </c>
      <c r="F102" s="701">
        <v>16.896210459111</v>
      </c>
      <c r="G102" s="702">
        <v>7.0400876912959998</v>
      </c>
      <c r="H102" s="704">
        <v>1.4579299999999999</v>
      </c>
      <c r="I102" s="701">
        <v>7.8040700000000003</v>
      </c>
      <c r="J102" s="702">
        <v>0.76398230870299999</v>
      </c>
      <c r="K102" s="705">
        <v>0.46188285940700002</v>
      </c>
    </row>
    <row r="103" spans="1:11" ht="14.4" customHeight="1" thickBot="1" x14ac:dyDescent="0.35">
      <c r="A103" s="722" t="s">
        <v>425</v>
      </c>
      <c r="B103" s="706">
        <v>109</v>
      </c>
      <c r="C103" s="706">
        <v>101.57241999999999</v>
      </c>
      <c r="D103" s="707">
        <v>-7.4275799999999998</v>
      </c>
      <c r="E103" s="713">
        <v>0.93185706422000003</v>
      </c>
      <c r="F103" s="706">
        <v>123.096483269587</v>
      </c>
      <c r="G103" s="707">
        <v>51.290201362326997</v>
      </c>
      <c r="H103" s="709">
        <v>0.32634000000000002</v>
      </c>
      <c r="I103" s="706">
        <v>69.025009999999995</v>
      </c>
      <c r="J103" s="707">
        <v>17.734808637672</v>
      </c>
      <c r="K103" s="714">
        <v>0.56073908991200005</v>
      </c>
    </row>
    <row r="104" spans="1:11" ht="14.4" customHeight="1" thickBot="1" x14ac:dyDescent="0.35">
      <c r="A104" s="723" t="s">
        <v>426</v>
      </c>
      <c r="B104" s="701">
        <v>47</v>
      </c>
      <c r="C104" s="701">
        <v>51.03</v>
      </c>
      <c r="D104" s="702">
        <v>4.0299999999990002</v>
      </c>
      <c r="E104" s="703">
        <v>1.0857446808510001</v>
      </c>
      <c r="F104" s="701">
        <v>53.665352112675997</v>
      </c>
      <c r="G104" s="702">
        <v>22.360563380281</v>
      </c>
      <c r="H104" s="704">
        <v>0</v>
      </c>
      <c r="I104" s="701">
        <v>25.65</v>
      </c>
      <c r="J104" s="702">
        <v>3.2894366197179998</v>
      </c>
      <c r="K104" s="705">
        <v>0.47796201814</v>
      </c>
    </row>
    <row r="105" spans="1:11" ht="14.4" customHeight="1" thickBot="1" x14ac:dyDescent="0.35">
      <c r="A105" s="723" t="s">
        <v>427</v>
      </c>
      <c r="B105" s="701">
        <v>62</v>
      </c>
      <c r="C105" s="701">
        <v>50.54242</v>
      </c>
      <c r="D105" s="702">
        <v>-11.45758</v>
      </c>
      <c r="E105" s="703">
        <v>0.81520032257999997</v>
      </c>
      <c r="F105" s="701">
        <v>69.431131156909998</v>
      </c>
      <c r="G105" s="702">
        <v>28.929637982046</v>
      </c>
      <c r="H105" s="704">
        <v>0.32634000000000002</v>
      </c>
      <c r="I105" s="701">
        <v>43.375010000000003</v>
      </c>
      <c r="J105" s="702">
        <v>14.445372017954</v>
      </c>
      <c r="K105" s="705">
        <v>0.62471990989100001</v>
      </c>
    </row>
    <row r="106" spans="1:11" ht="14.4" customHeight="1" thickBot="1" x14ac:dyDescent="0.35">
      <c r="A106" s="722" t="s">
        <v>428</v>
      </c>
      <c r="B106" s="706">
        <v>2606.9422968009599</v>
      </c>
      <c r="C106" s="706">
        <v>2435.32953</v>
      </c>
      <c r="D106" s="707">
        <v>-171.612766800956</v>
      </c>
      <c r="E106" s="713">
        <v>0.93417086100699998</v>
      </c>
      <c r="F106" s="706">
        <v>2645.1940870142498</v>
      </c>
      <c r="G106" s="707">
        <v>1102.1642029226</v>
      </c>
      <c r="H106" s="709">
        <v>298.75842</v>
      </c>
      <c r="I106" s="706">
        <v>1064.8231699999999</v>
      </c>
      <c r="J106" s="707">
        <v>-37.341032922601002</v>
      </c>
      <c r="K106" s="714">
        <v>0.40255010973499999</v>
      </c>
    </row>
    <row r="107" spans="1:11" ht="14.4" customHeight="1" thickBot="1" x14ac:dyDescent="0.35">
      <c r="A107" s="723" t="s">
        <v>429</v>
      </c>
      <c r="B107" s="701">
        <v>1419</v>
      </c>
      <c r="C107" s="701">
        <v>1404.5047999999999</v>
      </c>
      <c r="D107" s="702">
        <v>-14.495200000000001</v>
      </c>
      <c r="E107" s="703">
        <v>0.98978491895700005</v>
      </c>
      <c r="F107" s="701">
        <v>1598.02625845184</v>
      </c>
      <c r="G107" s="702">
        <v>665.84427435493103</v>
      </c>
      <c r="H107" s="704">
        <v>133.51042000000001</v>
      </c>
      <c r="I107" s="701">
        <v>652.08442000000105</v>
      </c>
      <c r="J107" s="702">
        <v>-13.759854354930001</v>
      </c>
      <c r="K107" s="705">
        <v>0.40805613584299999</v>
      </c>
    </row>
    <row r="108" spans="1:11" ht="14.4" customHeight="1" thickBot="1" x14ac:dyDescent="0.35">
      <c r="A108" s="723" t="s">
        <v>430</v>
      </c>
      <c r="B108" s="701">
        <v>0</v>
      </c>
      <c r="C108" s="701">
        <v>0.60499999999999998</v>
      </c>
      <c r="D108" s="702">
        <v>0.60499999999999998</v>
      </c>
      <c r="E108" s="711" t="s">
        <v>329</v>
      </c>
      <c r="F108" s="701">
        <v>0.60875979414299997</v>
      </c>
      <c r="G108" s="702">
        <v>0.25364991422599997</v>
      </c>
      <c r="H108" s="704">
        <v>1.2705</v>
      </c>
      <c r="I108" s="701">
        <v>1.2705</v>
      </c>
      <c r="J108" s="702">
        <v>1.0168500857730001</v>
      </c>
      <c r="K108" s="705">
        <v>2.0870300769229999</v>
      </c>
    </row>
    <row r="109" spans="1:11" ht="14.4" customHeight="1" thickBot="1" x14ac:dyDescent="0.35">
      <c r="A109" s="723" t="s">
        <v>431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0</v>
      </c>
      <c r="I109" s="701">
        <v>3.6779999999999999</v>
      </c>
      <c r="J109" s="702">
        <v>3.6779999999999999</v>
      </c>
      <c r="K109" s="712" t="s">
        <v>343</v>
      </c>
    </row>
    <row r="110" spans="1:11" ht="14.4" customHeight="1" thickBot="1" x14ac:dyDescent="0.35">
      <c r="A110" s="723" t="s">
        <v>432</v>
      </c>
      <c r="B110" s="701">
        <v>1187.9422968009601</v>
      </c>
      <c r="C110" s="701">
        <v>1030.21973</v>
      </c>
      <c r="D110" s="702">
        <v>-157.72256680095501</v>
      </c>
      <c r="E110" s="703">
        <v>0.86723044778699998</v>
      </c>
      <c r="F110" s="701">
        <v>1046.55906876827</v>
      </c>
      <c r="G110" s="702">
        <v>436.06627865344501</v>
      </c>
      <c r="H110" s="704">
        <v>163.97749999999999</v>
      </c>
      <c r="I110" s="701">
        <v>407.79025000000001</v>
      </c>
      <c r="J110" s="702">
        <v>-28.276028653444001</v>
      </c>
      <c r="K110" s="705">
        <v>0.38964857519200002</v>
      </c>
    </row>
    <row r="111" spans="1:11" ht="14.4" customHeight="1" thickBot="1" x14ac:dyDescent="0.35">
      <c r="A111" s="722" t="s">
        <v>433</v>
      </c>
      <c r="B111" s="706">
        <v>1220.00181571597</v>
      </c>
      <c r="C111" s="706">
        <v>1321.8163199999999</v>
      </c>
      <c r="D111" s="707">
        <v>101.814504284029</v>
      </c>
      <c r="E111" s="713">
        <v>1.083454387503</v>
      </c>
      <c r="F111" s="706">
        <v>1243.9339280793399</v>
      </c>
      <c r="G111" s="707">
        <v>518.30580336639196</v>
      </c>
      <c r="H111" s="709">
        <v>102.58043000000001</v>
      </c>
      <c r="I111" s="706">
        <v>484.82221000000101</v>
      </c>
      <c r="J111" s="707">
        <v>-33.483593366390998</v>
      </c>
      <c r="K111" s="714">
        <v>0.38974916517300001</v>
      </c>
    </row>
    <row r="112" spans="1:11" ht="14.4" customHeight="1" thickBot="1" x14ac:dyDescent="0.35">
      <c r="A112" s="723" t="s">
        <v>434</v>
      </c>
      <c r="B112" s="701">
        <v>0.78999999999899995</v>
      </c>
      <c r="C112" s="701">
        <v>32.215339999999998</v>
      </c>
      <c r="D112" s="702">
        <v>31.425339999999998</v>
      </c>
      <c r="E112" s="703">
        <v>40.778911392405</v>
      </c>
      <c r="F112" s="701">
        <v>26.143257044260999</v>
      </c>
      <c r="G112" s="702">
        <v>10.893023768441999</v>
      </c>
      <c r="H112" s="704">
        <v>0</v>
      </c>
      <c r="I112" s="701">
        <v>15.367000000000001</v>
      </c>
      <c r="J112" s="702">
        <v>4.4739762315569997</v>
      </c>
      <c r="K112" s="705">
        <v>0.58779975172800003</v>
      </c>
    </row>
    <row r="113" spans="1:11" ht="14.4" customHeight="1" thickBot="1" x14ac:dyDescent="0.35">
      <c r="A113" s="723" t="s">
        <v>435</v>
      </c>
      <c r="B113" s="701">
        <v>842.19913695192599</v>
      </c>
      <c r="C113" s="701">
        <v>834.58237999999994</v>
      </c>
      <c r="D113" s="702">
        <v>-7.6167569519259999</v>
      </c>
      <c r="E113" s="703">
        <v>0.99095610928800004</v>
      </c>
      <c r="F113" s="701">
        <v>757.65534414862896</v>
      </c>
      <c r="G113" s="702">
        <v>315.68972672859502</v>
      </c>
      <c r="H113" s="704">
        <v>69.231629999999996</v>
      </c>
      <c r="I113" s="701">
        <v>298.90521000000001</v>
      </c>
      <c r="J113" s="702">
        <v>-16.784516728593999</v>
      </c>
      <c r="K113" s="705">
        <v>0.39451343187600002</v>
      </c>
    </row>
    <row r="114" spans="1:11" ht="14.4" customHeight="1" thickBot="1" x14ac:dyDescent="0.35">
      <c r="A114" s="723" t="s">
        <v>436</v>
      </c>
      <c r="B114" s="701">
        <v>3</v>
      </c>
      <c r="C114" s="701">
        <v>0.47799999999999998</v>
      </c>
      <c r="D114" s="702">
        <v>-2.5219999999999998</v>
      </c>
      <c r="E114" s="703">
        <v>0.15933333333300001</v>
      </c>
      <c r="F114" s="701">
        <v>1.0451502481279999</v>
      </c>
      <c r="G114" s="702">
        <v>0.43547927005300002</v>
      </c>
      <c r="H114" s="704">
        <v>0</v>
      </c>
      <c r="I114" s="701">
        <v>3.806</v>
      </c>
      <c r="J114" s="702">
        <v>3.370520729946</v>
      </c>
      <c r="K114" s="705">
        <v>3.6415816834129999</v>
      </c>
    </row>
    <row r="115" spans="1:11" ht="14.4" customHeight="1" thickBot="1" x14ac:dyDescent="0.35">
      <c r="A115" s="723" t="s">
        <v>437</v>
      </c>
      <c r="B115" s="701">
        <v>3.0097546339329999</v>
      </c>
      <c r="C115" s="701">
        <v>0.58079999999900001</v>
      </c>
      <c r="D115" s="702">
        <v>-2.4289546339329999</v>
      </c>
      <c r="E115" s="703">
        <v>0.19297254116699999</v>
      </c>
      <c r="F115" s="701">
        <v>0</v>
      </c>
      <c r="G115" s="702">
        <v>0</v>
      </c>
      <c r="H115" s="704">
        <v>0</v>
      </c>
      <c r="I115" s="701">
        <v>0</v>
      </c>
      <c r="J115" s="702">
        <v>0</v>
      </c>
      <c r="K115" s="705">
        <v>5</v>
      </c>
    </row>
    <row r="116" spans="1:11" ht="14.4" customHeight="1" thickBot="1" x14ac:dyDescent="0.35">
      <c r="A116" s="723" t="s">
        <v>438</v>
      </c>
      <c r="B116" s="701">
        <v>371.00292413011101</v>
      </c>
      <c r="C116" s="701">
        <v>453.95979999999997</v>
      </c>
      <c r="D116" s="702">
        <v>82.956875869887995</v>
      </c>
      <c r="E116" s="703">
        <v>1.2236016766290001</v>
      </c>
      <c r="F116" s="701">
        <v>459.09017663832202</v>
      </c>
      <c r="G116" s="702">
        <v>191.287573599301</v>
      </c>
      <c r="H116" s="704">
        <v>33.348799999999997</v>
      </c>
      <c r="I116" s="701">
        <v>166.744</v>
      </c>
      <c r="J116" s="702">
        <v>-24.5435735993</v>
      </c>
      <c r="K116" s="705">
        <v>0.36320533194799998</v>
      </c>
    </row>
    <row r="117" spans="1:11" ht="14.4" customHeight="1" thickBot="1" x14ac:dyDescent="0.35">
      <c r="A117" s="722" t="s">
        <v>439</v>
      </c>
      <c r="B117" s="706">
        <v>0.73902235003399996</v>
      </c>
      <c r="C117" s="706">
        <v>34.490169999998997</v>
      </c>
      <c r="D117" s="707">
        <v>33.751147649964999</v>
      </c>
      <c r="E117" s="713">
        <v>46.669995837606002</v>
      </c>
      <c r="F117" s="706">
        <v>0</v>
      </c>
      <c r="G117" s="707">
        <v>0</v>
      </c>
      <c r="H117" s="709">
        <v>0</v>
      </c>
      <c r="I117" s="706">
        <v>0</v>
      </c>
      <c r="J117" s="707">
        <v>0</v>
      </c>
      <c r="K117" s="710" t="s">
        <v>329</v>
      </c>
    </row>
    <row r="118" spans="1:11" ht="14.4" customHeight="1" thickBot="1" x14ac:dyDescent="0.35">
      <c r="A118" s="723" t="s">
        <v>440</v>
      </c>
      <c r="B118" s="701">
        <v>0.73902235003399996</v>
      </c>
      <c r="C118" s="701">
        <v>0</v>
      </c>
      <c r="D118" s="702">
        <v>-0.73902235003399996</v>
      </c>
      <c r="E118" s="703">
        <v>0</v>
      </c>
      <c r="F118" s="701">
        <v>0</v>
      </c>
      <c r="G118" s="702">
        <v>0</v>
      </c>
      <c r="H118" s="704">
        <v>0</v>
      </c>
      <c r="I118" s="701">
        <v>0</v>
      </c>
      <c r="J118" s="702">
        <v>0</v>
      </c>
      <c r="K118" s="705">
        <v>5</v>
      </c>
    </row>
    <row r="119" spans="1:11" ht="14.4" customHeight="1" thickBot="1" x14ac:dyDescent="0.35">
      <c r="A119" s="723" t="s">
        <v>441</v>
      </c>
      <c r="B119" s="701">
        <v>0</v>
      </c>
      <c r="C119" s="701">
        <v>0.22151999999999999</v>
      </c>
      <c r="D119" s="702">
        <v>0.22151999999999999</v>
      </c>
      <c r="E119" s="711" t="s">
        <v>343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3" t="s">
        <v>442</v>
      </c>
      <c r="B120" s="701">
        <v>0</v>
      </c>
      <c r="C120" s="701">
        <v>34.268649999998999</v>
      </c>
      <c r="D120" s="702">
        <v>34.268649999998999</v>
      </c>
      <c r="E120" s="711" t="s">
        <v>343</v>
      </c>
      <c r="F120" s="701">
        <v>0</v>
      </c>
      <c r="G120" s="702">
        <v>0</v>
      </c>
      <c r="H120" s="704">
        <v>0</v>
      </c>
      <c r="I120" s="701">
        <v>0</v>
      </c>
      <c r="J120" s="702">
        <v>0</v>
      </c>
      <c r="K120" s="705">
        <v>5</v>
      </c>
    </row>
    <row r="121" spans="1:11" ht="14.4" customHeight="1" thickBot="1" x14ac:dyDescent="0.35">
      <c r="A121" s="720" t="s">
        <v>48</v>
      </c>
      <c r="B121" s="701">
        <v>76904</v>
      </c>
      <c r="C121" s="701">
        <v>83264.394780000002</v>
      </c>
      <c r="D121" s="702">
        <v>6360.3947799999696</v>
      </c>
      <c r="E121" s="703">
        <v>1.0827056431390001</v>
      </c>
      <c r="F121" s="701">
        <v>86984.247786130494</v>
      </c>
      <c r="G121" s="702">
        <v>36243.436577554399</v>
      </c>
      <c r="H121" s="704">
        <v>7533.0356000000002</v>
      </c>
      <c r="I121" s="701">
        <v>36168.745200000099</v>
      </c>
      <c r="J121" s="702">
        <v>-74.691377554314002</v>
      </c>
      <c r="K121" s="705">
        <v>0.41580798961299997</v>
      </c>
    </row>
    <row r="122" spans="1:11" ht="14.4" customHeight="1" thickBot="1" x14ac:dyDescent="0.35">
      <c r="A122" s="726" t="s">
        <v>443</v>
      </c>
      <c r="B122" s="706">
        <v>56603</v>
      </c>
      <c r="C122" s="706">
        <v>61880.392999999996</v>
      </c>
      <c r="D122" s="707">
        <v>5277.39299999995</v>
      </c>
      <c r="E122" s="713">
        <v>1.0932352172140001</v>
      </c>
      <c r="F122" s="706">
        <v>64028.127786130499</v>
      </c>
      <c r="G122" s="707">
        <v>26678.3865775544</v>
      </c>
      <c r="H122" s="709">
        <v>5542.3878800000002</v>
      </c>
      <c r="I122" s="706">
        <v>26611.934880000001</v>
      </c>
      <c r="J122" s="707">
        <v>-66.451697554337002</v>
      </c>
      <c r="K122" s="714">
        <v>0.41562881502400001</v>
      </c>
    </row>
    <row r="123" spans="1:11" ht="14.4" customHeight="1" thickBot="1" x14ac:dyDescent="0.35">
      <c r="A123" s="722" t="s">
        <v>444</v>
      </c>
      <c r="B123" s="706">
        <v>56403</v>
      </c>
      <c r="C123" s="706">
        <v>61666.321000000004</v>
      </c>
      <c r="D123" s="707">
        <v>5263.3209999999499</v>
      </c>
      <c r="E123" s="713">
        <v>1.0933163306910001</v>
      </c>
      <c r="F123" s="706">
        <v>63766.999999999804</v>
      </c>
      <c r="G123" s="707">
        <v>26569.583333333299</v>
      </c>
      <c r="H123" s="709">
        <v>5514.0320000000002</v>
      </c>
      <c r="I123" s="706">
        <v>26443.207999999999</v>
      </c>
      <c r="J123" s="707">
        <v>-126.375333333217</v>
      </c>
      <c r="K123" s="714">
        <v>0.41468483698399999</v>
      </c>
    </row>
    <row r="124" spans="1:11" ht="14.4" customHeight="1" thickBot="1" x14ac:dyDescent="0.35">
      <c r="A124" s="723" t="s">
        <v>445</v>
      </c>
      <c r="B124" s="701">
        <v>56403</v>
      </c>
      <c r="C124" s="701">
        <v>61666.321000000004</v>
      </c>
      <c r="D124" s="702">
        <v>5263.3209999999499</v>
      </c>
      <c r="E124" s="703">
        <v>1.0933163306910001</v>
      </c>
      <c r="F124" s="701">
        <v>63766.999999999804</v>
      </c>
      <c r="G124" s="702">
        <v>26569.583333333299</v>
      </c>
      <c r="H124" s="704">
        <v>5514.0320000000002</v>
      </c>
      <c r="I124" s="701">
        <v>26443.207999999999</v>
      </c>
      <c r="J124" s="702">
        <v>-126.375333333217</v>
      </c>
      <c r="K124" s="705">
        <v>0.41468483698399999</v>
      </c>
    </row>
    <row r="125" spans="1:11" ht="14.4" customHeight="1" thickBot="1" x14ac:dyDescent="0.35">
      <c r="A125" s="722" t="s">
        <v>446</v>
      </c>
      <c r="B125" s="706">
        <v>0</v>
      </c>
      <c r="C125" s="706">
        <v>0</v>
      </c>
      <c r="D125" s="707">
        <v>0</v>
      </c>
      <c r="E125" s="713">
        <v>1</v>
      </c>
      <c r="F125" s="706">
        <v>0</v>
      </c>
      <c r="G125" s="707">
        <v>0</v>
      </c>
      <c r="H125" s="709">
        <v>-3.9701200000000001</v>
      </c>
      <c r="I125" s="706">
        <v>-3.9701200000000001</v>
      </c>
      <c r="J125" s="707">
        <v>-3.9701200000000001</v>
      </c>
      <c r="K125" s="710" t="s">
        <v>343</v>
      </c>
    </row>
    <row r="126" spans="1:11" ht="14.4" customHeight="1" thickBot="1" x14ac:dyDescent="0.35">
      <c r="A126" s="723" t="s">
        <v>447</v>
      </c>
      <c r="B126" s="701">
        <v>0</v>
      </c>
      <c r="C126" s="701">
        <v>0</v>
      </c>
      <c r="D126" s="702">
        <v>0</v>
      </c>
      <c r="E126" s="703">
        <v>1</v>
      </c>
      <c r="F126" s="701">
        <v>0</v>
      </c>
      <c r="G126" s="702">
        <v>0</v>
      </c>
      <c r="H126" s="704">
        <v>-3.9701200000000001</v>
      </c>
      <c r="I126" s="701">
        <v>-3.9701200000000001</v>
      </c>
      <c r="J126" s="702">
        <v>-3.9701200000000001</v>
      </c>
      <c r="K126" s="712" t="s">
        <v>343</v>
      </c>
    </row>
    <row r="127" spans="1:11" ht="14.4" customHeight="1" thickBot="1" x14ac:dyDescent="0.35">
      <c r="A127" s="722" t="s">
        <v>448</v>
      </c>
      <c r="B127" s="706">
        <v>43</v>
      </c>
      <c r="C127" s="706">
        <v>94.799999999999002</v>
      </c>
      <c r="D127" s="707">
        <v>51.8</v>
      </c>
      <c r="E127" s="713">
        <v>2.2046511627899998</v>
      </c>
      <c r="F127" s="706">
        <v>109.15678613068</v>
      </c>
      <c r="G127" s="707">
        <v>45.481994221115997</v>
      </c>
      <c r="H127" s="709">
        <v>19.2</v>
      </c>
      <c r="I127" s="706">
        <v>105.6</v>
      </c>
      <c r="J127" s="707">
        <v>60.118005778883003</v>
      </c>
      <c r="K127" s="714">
        <v>0.96741580384699999</v>
      </c>
    </row>
    <row r="128" spans="1:11" ht="14.4" customHeight="1" thickBot="1" x14ac:dyDescent="0.35">
      <c r="A128" s="723" t="s">
        <v>449</v>
      </c>
      <c r="B128" s="701">
        <v>43</v>
      </c>
      <c r="C128" s="701">
        <v>94.799999999999002</v>
      </c>
      <c r="D128" s="702">
        <v>51.8</v>
      </c>
      <c r="E128" s="703">
        <v>2.2046511627899998</v>
      </c>
      <c r="F128" s="701">
        <v>109.15678613068</v>
      </c>
      <c r="G128" s="702">
        <v>45.481994221115997</v>
      </c>
      <c r="H128" s="704">
        <v>19.2</v>
      </c>
      <c r="I128" s="701">
        <v>105.6</v>
      </c>
      <c r="J128" s="702">
        <v>60.118005778883003</v>
      </c>
      <c r="K128" s="705">
        <v>0.96741580384699999</v>
      </c>
    </row>
    <row r="129" spans="1:11" ht="14.4" customHeight="1" thickBot="1" x14ac:dyDescent="0.35">
      <c r="A129" s="722" t="s">
        <v>450</v>
      </c>
      <c r="B129" s="706">
        <v>157</v>
      </c>
      <c r="C129" s="706">
        <v>87.772000000000006</v>
      </c>
      <c r="D129" s="707">
        <v>-69.227999999999994</v>
      </c>
      <c r="E129" s="713">
        <v>0.55905732484000004</v>
      </c>
      <c r="F129" s="706">
        <v>151.971</v>
      </c>
      <c r="G129" s="707">
        <v>63.321249999999999</v>
      </c>
      <c r="H129" s="709">
        <v>12.375999999999999</v>
      </c>
      <c r="I129" s="706">
        <v>62.597000000000001</v>
      </c>
      <c r="J129" s="707">
        <v>-0.72424999999899997</v>
      </c>
      <c r="K129" s="714">
        <v>0.41190095478700001</v>
      </c>
    </row>
    <row r="130" spans="1:11" ht="14.4" customHeight="1" thickBot="1" x14ac:dyDescent="0.35">
      <c r="A130" s="723" t="s">
        <v>451</v>
      </c>
      <c r="B130" s="701">
        <v>157</v>
      </c>
      <c r="C130" s="701">
        <v>87.772000000000006</v>
      </c>
      <c r="D130" s="702">
        <v>-69.227999999999994</v>
      </c>
      <c r="E130" s="703">
        <v>0.55905732484000004</v>
      </c>
      <c r="F130" s="701">
        <v>151.971</v>
      </c>
      <c r="G130" s="702">
        <v>63.321249999999999</v>
      </c>
      <c r="H130" s="704">
        <v>12.375999999999999</v>
      </c>
      <c r="I130" s="701">
        <v>62.597000000000001</v>
      </c>
      <c r="J130" s="702">
        <v>-0.72424999999899997</v>
      </c>
      <c r="K130" s="705">
        <v>0.41190095478700001</v>
      </c>
    </row>
    <row r="131" spans="1:11" ht="14.4" customHeight="1" thickBot="1" x14ac:dyDescent="0.35">
      <c r="A131" s="725" t="s">
        <v>452</v>
      </c>
      <c r="B131" s="701">
        <v>0</v>
      </c>
      <c r="C131" s="701">
        <v>31.5</v>
      </c>
      <c r="D131" s="702">
        <v>31.5</v>
      </c>
      <c r="E131" s="711" t="s">
        <v>343</v>
      </c>
      <c r="F131" s="701">
        <v>0</v>
      </c>
      <c r="G131" s="702">
        <v>0</v>
      </c>
      <c r="H131" s="704">
        <v>0.75</v>
      </c>
      <c r="I131" s="701">
        <v>4.5</v>
      </c>
      <c r="J131" s="702">
        <v>4.5</v>
      </c>
      <c r="K131" s="712" t="s">
        <v>329</v>
      </c>
    </row>
    <row r="132" spans="1:11" ht="14.4" customHeight="1" thickBot="1" x14ac:dyDescent="0.35">
      <c r="A132" s="723" t="s">
        <v>453</v>
      </c>
      <c r="B132" s="701">
        <v>0</v>
      </c>
      <c r="C132" s="701">
        <v>31.5</v>
      </c>
      <c r="D132" s="702">
        <v>31.5</v>
      </c>
      <c r="E132" s="711" t="s">
        <v>343</v>
      </c>
      <c r="F132" s="701">
        <v>0</v>
      </c>
      <c r="G132" s="702">
        <v>0</v>
      </c>
      <c r="H132" s="704">
        <v>0.75</v>
      </c>
      <c r="I132" s="701">
        <v>4.5</v>
      </c>
      <c r="J132" s="702">
        <v>4.5</v>
      </c>
      <c r="K132" s="712" t="s">
        <v>329</v>
      </c>
    </row>
    <row r="133" spans="1:11" ht="14.4" customHeight="1" thickBot="1" x14ac:dyDescent="0.35">
      <c r="A133" s="721" t="s">
        <v>454</v>
      </c>
      <c r="B133" s="701">
        <v>19173</v>
      </c>
      <c r="C133" s="701">
        <v>20148.920320000001</v>
      </c>
      <c r="D133" s="702">
        <v>975.92032000002303</v>
      </c>
      <c r="E133" s="703">
        <v>1.05090076253</v>
      </c>
      <c r="F133" s="701">
        <v>21680.78</v>
      </c>
      <c r="G133" s="702">
        <v>9033.6583333333292</v>
      </c>
      <c r="H133" s="704">
        <v>1880.20057</v>
      </c>
      <c r="I133" s="701">
        <v>9026.7717600000105</v>
      </c>
      <c r="J133" s="702">
        <v>-6.886573333316</v>
      </c>
      <c r="K133" s="705">
        <v>0.41634903172299997</v>
      </c>
    </row>
    <row r="134" spans="1:11" ht="14.4" customHeight="1" thickBot="1" x14ac:dyDescent="0.35">
      <c r="A134" s="722" t="s">
        <v>455</v>
      </c>
      <c r="B134" s="706">
        <v>5074.99999999998</v>
      </c>
      <c r="C134" s="706">
        <v>5559.7140399999998</v>
      </c>
      <c r="D134" s="707">
        <v>484.71404000002002</v>
      </c>
      <c r="E134" s="713">
        <v>1.095510155665</v>
      </c>
      <c r="F134" s="706">
        <v>5739.0300000000097</v>
      </c>
      <c r="G134" s="707">
        <v>2391.2625000000098</v>
      </c>
      <c r="H134" s="709">
        <v>498.05495000000002</v>
      </c>
      <c r="I134" s="706">
        <v>2389.7946400000001</v>
      </c>
      <c r="J134" s="707">
        <v>-1.467860000001</v>
      </c>
      <c r="K134" s="714">
        <v>0.41641089870499998</v>
      </c>
    </row>
    <row r="135" spans="1:11" ht="14.4" customHeight="1" thickBot="1" x14ac:dyDescent="0.35">
      <c r="A135" s="723" t="s">
        <v>456</v>
      </c>
      <c r="B135" s="701">
        <v>5074.99999999998</v>
      </c>
      <c r="C135" s="701">
        <v>5559.7140399999998</v>
      </c>
      <c r="D135" s="702">
        <v>484.71404000002002</v>
      </c>
      <c r="E135" s="703">
        <v>1.095510155665</v>
      </c>
      <c r="F135" s="701">
        <v>5739.0300000000097</v>
      </c>
      <c r="G135" s="702">
        <v>2391.2625000000098</v>
      </c>
      <c r="H135" s="704">
        <v>498.05495000000002</v>
      </c>
      <c r="I135" s="701">
        <v>2389.7946400000001</v>
      </c>
      <c r="J135" s="702">
        <v>-1.467860000001</v>
      </c>
      <c r="K135" s="705">
        <v>0.41641089870499998</v>
      </c>
    </row>
    <row r="136" spans="1:11" ht="14.4" customHeight="1" thickBot="1" x14ac:dyDescent="0.35">
      <c r="A136" s="722" t="s">
        <v>457</v>
      </c>
      <c r="B136" s="706">
        <v>14098</v>
      </c>
      <c r="C136" s="706">
        <v>14589.20628</v>
      </c>
      <c r="D136" s="707">
        <v>491.20628000000198</v>
      </c>
      <c r="E136" s="713">
        <v>1.034842266988</v>
      </c>
      <c r="F136" s="706">
        <v>15941.75</v>
      </c>
      <c r="G136" s="707">
        <v>6642.3958333333303</v>
      </c>
      <c r="H136" s="709">
        <v>1383.4955</v>
      </c>
      <c r="I136" s="706">
        <v>6638.3270000000102</v>
      </c>
      <c r="J136" s="707">
        <v>-4.0688333333160003</v>
      </c>
      <c r="K136" s="714">
        <v>0.41641143538100001</v>
      </c>
    </row>
    <row r="137" spans="1:11" ht="14.4" customHeight="1" thickBot="1" x14ac:dyDescent="0.35">
      <c r="A137" s="723" t="s">
        <v>458</v>
      </c>
      <c r="B137" s="701">
        <v>14098</v>
      </c>
      <c r="C137" s="701">
        <v>14589.20628</v>
      </c>
      <c r="D137" s="702">
        <v>491.20628000000198</v>
      </c>
      <c r="E137" s="703">
        <v>1.034842266988</v>
      </c>
      <c r="F137" s="701">
        <v>15941.75</v>
      </c>
      <c r="G137" s="702">
        <v>6642.3958333333303</v>
      </c>
      <c r="H137" s="704">
        <v>1383.4955</v>
      </c>
      <c r="I137" s="701">
        <v>6638.3270000000102</v>
      </c>
      <c r="J137" s="702">
        <v>-4.0688333333160003</v>
      </c>
      <c r="K137" s="705">
        <v>0.41641143538100001</v>
      </c>
    </row>
    <row r="138" spans="1:11" ht="14.4" customHeight="1" thickBot="1" x14ac:dyDescent="0.35">
      <c r="A138" s="722" t="s">
        <v>459</v>
      </c>
      <c r="B138" s="706">
        <v>0</v>
      </c>
      <c r="C138" s="706">
        <v>0</v>
      </c>
      <c r="D138" s="707">
        <v>0</v>
      </c>
      <c r="E138" s="713">
        <v>1</v>
      </c>
      <c r="F138" s="706">
        <v>0</v>
      </c>
      <c r="G138" s="707">
        <v>0</v>
      </c>
      <c r="H138" s="709">
        <v>-0.35727999999999999</v>
      </c>
      <c r="I138" s="706">
        <v>-0.35727999999999999</v>
      </c>
      <c r="J138" s="707">
        <v>-0.35727999999999999</v>
      </c>
      <c r="K138" s="710" t="s">
        <v>343</v>
      </c>
    </row>
    <row r="139" spans="1:11" ht="14.4" customHeight="1" thickBot="1" x14ac:dyDescent="0.35">
      <c r="A139" s="723" t="s">
        <v>460</v>
      </c>
      <c r="B139" s="701">
        <v>0</v>
      </c>
      <c r="C139" s="701">
        <v>0</v>
      </c>
      <c r="D139" s="702">
        <v>0</v>
      </c>
      <c r="E139" s="703">
        <v>1</v>
      </c>
      <c r="F139" s="701">
        <v>0</v>
      </c>
      <c r="G139" s="702">
        <v>0</v>
      </c>
      <c r="H139" s="704">
        <v>-0.35727999999999999</v>
      </c>
      <c r="I139" s="701">
        <v>-0.35727999999999999</v>
      </c>
      <c r="J139" s="702">
        <v>-0.35727999999999999</v>
      </c>
      <c r="K139" s="712" t="s">
        <v>343</v>
      </c>
    </row>
    <row r="140" spans="1:11" ht="14.4" customHeight="1" thickBot="1" x14ac:dyDescent="0.35">
      <c r="A140" s="722" t="s">
        <v>461</v>
      </c>
      <c r="B140" s="706">
        <v>0</v>
      </c>
      <c r="C140" s="706">
        <v>0</v>
      </c>
      <c r="D140" s="707">
        <v>0</v>
      </c>
      <c r="E140" s="713">
        <v>1</v>
      </c>
      <c r="F140" s="706">
        <v>0</v>
      </c>
      <c r="G140" s="707">
        <v>0</v>
      </c>
      <c r="H140" s="709">
        <v>-0.99260000000000004</v>
      </c>
      <c r="I140" s="706">
        <v>-0.99260000000000004</v>
      </c>
      <c r="J140" s="707">
        <v>-0.99260000000000004</v>
      </c>
      <c r="K140" s="710" t="s">
        <v>343</v>
      </c>
    </row>
    <row r="141" spans="1:11" ht="14.4" customHeight="1" thickBot="1" x14ac:dyDescent="0.35">
      <c r="A141" s="723" t="s">
        <v>462</v>
      </c>
      <c r="B141" s="701">
        <v>0</v>
      </c>
      <c r="C141" s="701">
        <v>0</v>
      </c>
      <c r="D141" s="702">
        <v>0</v>
      </c>
      <c r="E141" s="703">
        <v>1</v>
      </c>
      <c r="F141" s="701">
        <v>0</v>
      </c>
      <c r="G141" s="702">
        <v>0</v>
      </c>
      <c r="H141" s="704">
        <v>-0.99260000000000004</v>
      </c>
      <c r="I141" s="701">
        <v>-0.99260000000000004</v>
      </c>
      <c r="J141" s="702">
        <v>-0.99260000000000004</v>
      </c>
      <c r="K141" s="712" t="s">
        <v>343</v>
      </c>
    </row>
    <row r="142" spans="1:11" ht="14.4" customHeight="1" thickBot="1" x14ac:dyDescent="0.35">
      <c r="A142" s="721" t="s">
        <v>463</v>
      </c>
      <c r="B142" s="701">
        <v>1128</v>
      </c>
      <c r="C142" s="701">
        <v>1235.0814600000001</v>
      </c>
      <c r="D142" s="702">
        <v>107.081459999999</v>
      </c>
      <c r="E142" s="703">
        <v>1.0949303723399999</v>
      </c>
      <c r="F142" s="701">
        <v>1275.3399999999999</v>
      </c>
      <c r="G142" s="702">
        <v>531.39166666666904</v>
      </c>
      <c r="H142" s="704">
        <v>110.44714999999999</v>
      </c>
      <c r="I142" s="701">
        <v>530.03856000000098</v>
      </c>
      <c r="J142" s="702">
        <v>-1.353106666667</v>
      </c>
      <c r="K142" s="705">
        <v>0.41560568946300003</v>
      </c>
    </row>
    <row r="143" spans="1:11" ht="14.4" customHeight="1" thickBot="1" x14ac:dyDescent="0.35">
      <c r="A143" s="722" t="s">
        <v>464</v>
      </c>
      <c r="B143" s="706">
        <v>1128</v>
      </c>
      <c r="C143" s="706">
        <v>1235.0814600000001</v>
      </c>
      <c r="D143" s="707">
        <v>107.081459999999</v>
      </c>
      <c r="E143" s="713">
        <v>1.0949303723399999</v>
      </c>
      <c r="F143" s="706">
        <v>1275.3399999999999</v>
      </c>
      <c r="G143" s="707">
        <v>531.39166666666904</v>
      </c>
      <c r="H143" s="709">
        <v>110.44714999999999</v>
      </c>
      <c r="I143" s="706">
        <v>530.03856000000098</v>
      </c>
      <c r="J143" s="707">
        <v>-1.353106666667</v>
      </c>
      <c r="K143" s="714">
        <v>0.41560568946300003</v>
      </c>
    </row>
    <row r="144" spans="1:11" ht="14.4" customHeight="1" thickBot="1" x14ac:dyDescent="0.35">
      <c r="A144" s="723" t="s">
        <v>465</v>
      </c>
      <c r="B144" s="701">
        <v>1128</v>
      </c>
      <c r="C144" s="701">
        <v>1235.0814600000001</v>
      </c>
      <c r="D144" s="702">
        <v>107.081459999999</v>
      </c>
      <c r="E144" s="703">
        <v>1.0949303723399999</v>
      </c>
      <c r="F144" s="701">
        <v>1275.3399999999999</v>
      </c>
      <c r="G144" s="702">
        <v>531.39166666666904</v>
      </c>
      <c r="H144" s="704">
        <v>110.44714999999999</v>
      </c>
      <c r="I144" s="701">
        <v>530.03856000000098</v>
      </c>
      <c r="J144" s="702">
        <v>-1.353106666667</v>
      </c>
      <c r="K144" s="705">
        <v>0.41560568946300003</v>
      </c>
    </row>
    <row r="145" spans="1:11" ht="14.4" customHeight="1" thickBot="1" x14ac:dyDescent="0.35">
      <c r="A145" s="720" t="s">
        <v>466</v>
      </c>
      <c r="B145" s="701">
        <v>0</v>
      </c>
      <c r="C145" s="701">
        <v>127.83924</v>
      </c>
      <c r="D145" s="702">
        <v>127.83924</v>
      </c>
      <c r="E145" s="711" t="s">
        <v>329</v>
      </c>
      <c r="F145" s="701">
        <v>32.044649479946003</v>
      </c>
      <c r="G145" s="702">
        <v>13.351937283310001</v>
      </c>
      <c r="H145" s="704">
        <v>10.724</v>
      </c>
      <c r="I145" s="701">
        <v>33.664870000000001</v>
      </c>
      <c r="J145" s="702">
        <v>20.312932716689001</v>
      </c>
      <c r="K145" s="705">
        <v>1.050561343199</v>
      </c>
    </row>
    <row r="146" spans="1:11" ht="14.4" customHeight="1" thickBot="1" x14ac:dyDescent="0.35">
      <c r="A146" s="721" t="s">
        <v>467</v>
      </c>
      <c r="B146" s="701">
        <v>0</v>
      </c>
      <c r="C146" s="701">
        <v>127.83924</v>
      </c>
      <c r="D146" s="702">
        <v>127.83924</v>
      </c>
      <c r="E146" s="711" t="s">
        <v>329</v>
      </c>
      <c r="F146" s="701">
        <v>32.044649479946003</v>
      </c>
      <c r="G146" s="702">
        <v>13.351937283310001</v>
      </c>
      <c r="H146" s="704">
        <v>10.724</v>
      </c>
      <c r="I146" s="701">
        <v>33.664870000000001</v>
      </c>
      <c r="J146" s="702">
        <v>20.312932716689001</v>
      </c>
      <c r="K146" s="705">
        <v>1.050561343199</v>
      </c>
    </row>
    <row r="147" spans="1:11" ht="14.4" customHeight="1" thickBot="1" x14ac:dyDescent="0.35">
      <c r="A147" s="722" t="s">
        <v>468</v>
      </c>
      <c r="B147" s="706">
        <v>0</v>
      </c>
      <c r="C147" s="706">
        <v>60.032240000000002</v>
      </c>
      <c r="D147" s="707">
        <v>60.032240000000002</v>
      </c>
      <c r="E147" s="708" t="s">
        <v>329</v>
      </c>
      <c r="F147" s="706">
        <v>12.207057510517</v>
      </c>
      <c r="G147" s="707">
        <v>5.0862739627150004</v>
      </c>
      <c r="H147" s="709">
        <v>-0.21299999999999999</v>
      </c>
      <c r="I147" s="706">
        <v>12.02487</v>
      </c>
      <c r="J147" s="707">
        <v>6.9385960372840003</v>
      </c>
      <c r="K147" s="714">
        <v>0.98507523124499996</v>
      </c>
    </row>
    <row r="148" spans="1:11" ht="14.4" customHeight="1" thickBot="1" x14ac:dyDescent="0.35">
      <c r="A148" s="723" t="s">
        <v>469</v>
      </c>
      <c r="B148" s="701">
        <v>0</v>
      </c>
      <c r="C148" s="701">
        <v>1.3531599999999999</v>
      </c>
      <c r="D148" s="702">
        <v>1.3531599999999999</v>
      </c>
      <c r="E148" s="711" t="s">
        <v>329</v>
      </c>
      <c r="F148" s="701">
        <v>0</v>
      </c>
      <c r="G148" s="702">
        <v>0</v>
      </c>
      <c r="H148" s="704">
        <v>0.42499999999999999</v>
      </c>
      <c r="I148" s="701">
        <v>1.0962700000000001</v>
      </c>
      <c r="J148" s="702">
        <v>1.0962700000000001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0</v>
      </c>
      <c r="D149" s="702">
        <v>0</v>
      </c>
      <c r="E149" s="703">
        <v>1</v>
      </c>
      <c r="F149" s="701">
        <v>0</v>
      </c>
      <c r="G149" s="702">
        <v>0</v>
      </c>
      <c r="H149" s="704">
        <v>-0.63800000000000001</v>
      </c>
      <c r="I149" s="701">
        <v>-0.63800000000000001</v>
      </c>
      <c r="J149" s="702">
        <v>-0.63800000000000001</v>
      </c>
      <c r="K149" s="712" t="s">
        <v>343</v>
      </c>
    </row>
    <row r="150" spans="1:11" ht="14.4" customHeight="1" thickBot="1" x14ac:dyDescent="0.35">
      <c r="A150" s="723" t="s">
        <v>471</v>
      </c>
      <c r="B150" s="701">
        <v>0</v>
      </c>
      <c r="C150" s="701">
        <v>6.4499999999990001</v>
      </c>
      <c r="D150" s="702">
        <v>6.4499999999990001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1.2</v>
      </c>
      <c r="J150" s="702">
        <v>1.2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39.149000000000001</v>
      </c>
      <c r="D151" s="702">
        <v>39.149000000000001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3.8159999999999998</v>
      </c>
      <c r="J151" s="702">
        <v>3.8159999999999998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0</v>
      </c>
      <c r="D152" s="702">
        <v>0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0.22</v>
      </c>
      <c r="J152" s="702">
        <v>0.22</v>
      </c>
      <c r="K152" s="712" t="s">
        <v>343</v>
      </c>
    </row>
    <row r="153" spans="1:11" ht="14.4" customHeight="1" thickBot="1" x14ac:dyDescent="0.35">
      <c r="A153" s="723" t="s">
        <v>474</v>
      </c>
      <c r="B153" s="701">
        <v>0</v>
      </c>
      <c r="C153" s="701">
        <v>13.080080000000001</v>
      </c>
      <c r="D153" s="702">
        <v>13.080080000000001</v>
      </c>
      <c r="E153" s="711" t="s">
        <v>329</v>
      </c>
      <c r="F153" s="701">
        <v>12.207057510517</v>
      </c>
      <c r="G153" s="702">
        <v>5.0862739627150004</v>
      </c>
      <c r="H153" s="704">
        <v>0</v>
      </c>
      <c r="I153" s="701">
        <v>6.3305999999999996</v>
      </c>
      <c r="J153" s="702">
        <v>1.2443260372839999</v>
      </c>
      <c r="K153" s="705">
        <v>0.51860163635199996</v>
      </c>
    </row>
    <row r="154" spans="1:11" ht="14.4" customHeight="1" thickBot="1" x14ac:dyDescent="0.35">
      <c r="A154" s="722" t="s">
        <v>475</v>
      </c>
      <c r="B154" s="706">
        <v>0</v>
      </c>
      <c r="C154" s="706">
        <v>0.38500000000000001</v>
      </c>
      <c r="D154" s="707">
        <v>0.38500000000000001</v>
      </c>
      <c r="E154" s="708" t="s">
        <v>343</v>
      </c>
      <c r="F154" s="706">
        <v>0</v>
      </c>
      <c r="G154" s="707">
        <v>0</v>
      </c>
      <c r="H154" s="709">
        <v>0</v>
      </c>
      <c r="I154" s="706">
        <v>0</v>
      </c>
      <c r="J154" s="707">
        <v>0</v>
      </c>
      <c r="K154" s="710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0.38500000000000001</v>
      </c>
      <c r="D155" s="702">
        <v>0.38500000000000001</v>
      </c>
      <c r="E155" s="711" t="s">
        <v>343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5" t="s">
        <v>477</v>
      </c>
      <c r="B156" s="701">
        <v>0</v>
      </c>
      <c r="C156" s="701">
        <v>6.4560000000000004</v>
      </c>
      <c r="D156" s="702">
        <v>6.4560000000000004</v>
      </c>
      <c r="E156" s="711" t="s">
        <v>343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6.4560000000000004</v>
      </c>
      <c r="D157" s="702">
        <v>6.4560000000000004</v>
      </c>
      <c r="E157" s="711" t="s">
        <v>343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5" t="s">
        <v>479</v>
      </c>
      <c r="B158" s="701">
        <v>0</v>
      </c>
      <c r="C158" s="701">
        <v>22.05</v>
      </c>
      <c r="D158" s="702">
        <v>22.05</v>
      </c>
      <c r="E158" s="711" t="s">
        <v>329</v>
      </c>
      <c r="F158" s="701">
        <v>19.837591969428999</v>
      </c>
      <c r="G158" s="702">
        <v>8.2656633205949994</v>
      </c>
      <c r="H158" s="704">
        <v>2</v>
      </c>
      <c r="I158" s="701">
        <v>8.6999999999999993</v>
      </c>
      <c r="J158" s="702">
        <v>0.434336679404</v>
      </c>
      <c r="K158" s="705">
        <v>0.43856129379999997</v>
      </c>
    </row>
    <row r="159" spans="1:11" ht="14.4" customHeight="1" thickBot="1" x14ac:dyDescent="0.35">
      <c r="A159" s="723" t="s">
        <v>480</v>
      </c>
      <c r="B159" s="701">
        <v>0</v>
      </c>
      <c r="C159" s="701">
        <v>22.05</v>
      </c>
      <c r="D159" s="702">
        <v>22.05</v>
      </c>
      <c r="E159" s="711" t="s">
        <v>329</v>
      </c>
      <c r="F159" s="701">
        <v>19.837591969428999</v>
      </c>
      <c r="G159" s="702">
        <v>8.2656633205949994</v>
      </c>
      <c r="H159" s="704">
        <v>2</v>
      </c>
      <c r="I159" s="701">
        <v>8.6999999999999993</v>
      </c>
      <c r="J159" s="702">
        <v>0.434336679404</v>
      </c>
      <c r="K159" s="705">
        <v>0.43856129379999997</v>
      </c>
    </row>
    <row r="160" spans="1:11" ht="14.4" customHeight="1" thickBot="1" x14ac:dyDescent="0.35">
      <c r="A160" s="725" t="s">
        <v>481</v>
      </c>
      <c r="B160" s="701">
        <v>0</v>
      </c>
      <c r="C160" s="701">
        <v>8.81</v>
      </c>
      <c r="D160" s="702">
        <v>8.81</v>
      </c>
      <c r="E160" s="711" t="s">
        <v>329</v>
      </c>
      <c r="F160" s="701">
        <v>0</v>
      </c>
      <c r="G160" s="702">
        <v>0</v>
      </c>
      <c r="H160" s="704">
        <v>8.9369999999999994</v>
      </c>
      <c r="I160" s="701">
        <v>12.94</v>
      </c>
      <c r="J160" s="702">
        <v>12.94</v>
      </c>
      <c r="K160" s="712" t="s">
        <v>329</v>
      </c>
    </row>
    <row r="161" spans="1:11" ht="14.4" customHeight="1" thickBot="1" x14ac:dyDescent="0.35">
      <c r="A161" s="723" t="s">
        <v>482</v>
      </c>
      <c r="B161" s="701">
        <v>0</v>
      </c>
      <c r="C161" s="701">
        <v>8.81</v>
      </c>
      <c r="D161" s="702">
        <v>8.81</v>
      </c>
      <c r="E161" s="711" t="s">
        <v>329</v>
      </c>
      <c r="F161" s="701">
        <v>0</v>
      </c>
      <c r="G161" s="702">
        <v>0</v>
      </c>
      <c r="H161" s="704">
        <v>8.9369999999999994</v>
      </c>
      <c r="I161" s="701">
        <v>12.94</v>
      </c>
      <c r="J161" s="702">
        <v>12.94</v>
      </c>
      <c r="K161" s="712" t="s">
        <v>329</v>
      </c>
    </row>
    <row r="162" spans="1:11" ht="14.4" customHeight="1" thickBot="1" x14ac:dyDescent="0.35">
      <c r="A162" s="725" t="s">
        <v>483</v>
      </c>
      <c r="B162" s="701">
        <v>0</v>
      </c>
      <c r="C162" s="701">
        <v>30.106000000000002</v>
      </c>
      <c r="D162" s="702">
        <v>30.106000000000002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30.106000000000002</v>
      </c>
      <c r="D163" s="702">
        <v>30.106000000000002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0" t="s">
        <v>485</v>
      </c>
      <c r="B164" s="701">
        <v>7471.00000000001</v>
      </c>
      <c r="C164" s="701">
        <v>7794.7841900000003</v>
      </c>
      <c r="D164" s="702">
        <v>323.78418999999002</v>
      </c>
      <c r="E164" s="703">
        <v>1.043338802034</v>
      </c>
      <c r="F164" s="701">
        <v>7639.2219474879703</v>
      </c>
      <c r="G164" s="702">
        <v>3183.0091447866598</v>
      </c>
      <c r="H164" s="704">
        <v>580.68899999999996</v>
      </c>
      <c r="I164" s="701">
        <v>2864.62626</v>
      </c>
      <c r="J164" s="702">
        <v>-318.38288478665203</v>
      </c>
      <c r="K164" s="705">
        <v>0.37498926980899999</v>
      </c>
    </row>
    <row r="165" spans="1:11" ht="14.4" customHeight="1" thickBot="1" x14ac:dyDescent="0.35">
      <c r="A165" s="721" t="s">
        <v>486</v>
      </c>
      <c r="B165" s="701">
        <v>7153.00000000001</v>
      </c>
      <c r="C165" s="701">
        <v>7188.2380000000003</v>
      </c>
      <c r="D165" s="702">
        <v>35.237999999990002</v>
      </c>
      <c r="E165" s="703">
        <v>1.0049263246190001</v>
      </c>
      <c r="F165" s="701">
        <v>7639.2219474879703</v>
      </c>
      <c r="G165" s="702">
        <v>3183.0091447866598</v>
      </c>
      <c r="H165" s="704">
        <v>545.46500000000003</v>
      </c>
      <c r="I165" s="701">
        <v>2705.46</v>
      </c>
      <c r="J165" s="702">
        <v>-477.54914478665199</v>
      </c>
      <c r="K165" s="705">
        <v>0.354153867841</v>
      </c>
    </row>
    <row r="166" spans="1:11" ht="14.4" customHeight="1" thickBot="1" x14ac:dyDescent="0.35">
      <c r="A166" s="722" t="s">
        <v>487</v>
      </c>
      <c r="B166" s="706">
        <v>7153.00000000001</v>
      </c>
      <c r="C166" s="706">
        <v>7187.06</v>
      </c>
      <c r="D166" s="707">
        <v>34.059999999991</v>
      </c>
      <c r="E166" s="713">
        <v>1.004761638473</v>
      </c>
      <c r="F166" s="706">
        <v>7639.2219474879703</v>
      </c>
      <c r="G166" s="707">
        <v>3183.0091447866598</v>
      </c>
      <c r="H166" s="709">
        <v>545.46500000000003</v>
      </c>
      <c r="I166" s="706">
        <v>2679.8180000000002</v>
      </c>
      <c r="J166" s="707">
        <v>-503.19114478665199</v>
      </c>
      <c r="K166" s="714">
        <v>0.35079724328200002</v>
      </c>
    </row>
    <row r="167" spans="1:11" ht="14.4" customHeight="1" thickBot="1" x14ac:dyDescent="0.35">
      <c r="A167" s="723" t="s">
        <v>488</v>
      </c>
      <c r="B167" s="701">
        <v>224</v>
      </c>
      <c r="C167" s="701">
        <v>227.81399999999999</v>
      </c>
      <c r="D167" s="702">
        <v>3.813999999999</v>
      </c>
      <c r="E167" s="703">
        <v>1.0170267857140001</v>
      </c>
      <c r="F167" s="701">
        <v>241.94490664340501</v>
      </c>
      <c r="G167" s="702">
        <v>100.810377768085</v>
      </c>
      <c r="H167" s="704">
        <v>18.707999999999998</v>
      </c>
      <c r="I167" s="701">
        <v>93.54</v>
      </c>
      <c r="J167" s="702">
        <v>-7.2703777680849999</v>
      </c>
      <c r="K167" s="705">
        <v>0.386616942252</v>
      </c>
    </row>
    <row r="168" spans="1:11" ht="14.4" customHeight="1" thickBot="1" x14ac:dyDescent="0.35">
      <c r="A168" s="723" t="s">
        <v>489</v>
      </c>
      <c r="B168" s="701">
        <v>1697</v>
      </c>
      <c r="C168" s="701">
        <v>1701.9849999999999</v>
      </c>
      <c r="D168" s="702">
        <v>4.9849999999970001</v>
      </c>
      <c r="E168" s="703">
        <v>1.0029375368290001</v>
      </c>
      <c r="F168" s="701">
        <v>1809.1794972708201</v>
      </c>
      <c r="G168" s="702">
        <v>753.82479052950805</v>
      </c>
      <c r="H168" s="704">
        <v>150.619</v>
      </c>
      <c r="I168" s="701">
        <v>712.76200000000097</v>
      </c>
      <c r="J168" s="702">
        <v>-41.062790529506998</v>
      </c>
      <c r="K168" s="705">
        <v>0.39396975318100003</v>
      </c>
    </row>
    <row r="169" spans="1:11" ht="14.4" customHeight="1" thickBot="1" x14ac:dyDescent="0.35">
      <c r="A169" s="723" t="s">
        <v>490</v>
      </c>
      <c r="B169" s="701">
        <v>3</v>
      </c>
      <c r="C169" s="701">
        <v>27.01</v>
      </c>
      <c r="D169" s="702">
        <v>24.01</v>
      </c>
      <c r="E169" s="703">
        <v>9.0033333333329999</v>
      </c>
      <c r="F169" s="701">
        <v>29.108886983821002</v>
      </c>
      <c r="G169" s="702">
        <v>12.128702909925</v>
      </c>
      <c r="H169" s="704">
        <v>3.8050000000000002</v>
      </c>
      <c r="I169" s="701">
        <v>19.024999999999999</v>
      </c>
      <c r="J169" s="702">
        <v>6.8962970900740004</v>
      </c>
      <c r="K169" s="705">
        <v>0.65358046876099996</v>
      </c>
    </row>
    <row r="170" spans="1:11" ht="14.4" customHeight="1" thickBot="1" x14ac:dyDescent="0.35">
      <c r="A170" s="723" t="s">
        <v>491</v>
      </c>
      <c r="B170" s="701">
        <v>1160</v>
      </c>
      <c r="C170" s="701">
        <v>1160.8630000000001</v>
      </c>
      <c r="D170" s="702">
        <v>0.86299999999800003</v>
      </c>
      <c r="E170" s="703">
        <v>1.0007439655170001</v>
      </c>
      <c r="F170" s="701">
        <v>1233.6801163313801</v>
      </c>
      <c r="G170" s="702">
        <v>514.03338180474304</v>
      </c>
      <c r="H170" s="704">
        <v>93.061000000000007</v>
      </c>
      <c r="I170" s="701">
        <v>465.30500000000097</v>
      </c>
      <c r="J170" s="702">
        <v>-48.728381804742</v>
      </c>
      <c r="K170" s="705">
        <v>0.37716827388200003</v>
      </c>
    </row>
    <row r="171" spans="1:11" ht="14.4" customHeight="1" thickBot="1" x14ac:dyDescent="0.35">
      <c r="A171" s="723" t="s">
        <v>492</v>
      </c>
      <c r="B171" s="701">
        <v>4051.00000000001</v>
      </c>
      <c r="C171" s="701">
        <v>4051.598</v>
      </c>
      <c r="D171" s="702">
        <v>0.597999999994</v>
      </c>
      <c r="E171" s="703">
        <v>1.0001476178719999</v>
      </c>
      <c r="F171" s="701">
        <v>4305.8601053624498</v>
      </c>
      <c r="G171" s="702">
        <v>1794.10837723436</v>
      </c>
      <c r="H171" s="704">
        <v>278.25700000000001</v>
      </c>
      <c r="I171" s="701">
        <v>1384.1110000000001</v>
      </c>
      <c r="J171" s="702">
        <v>-409.997377234353</v>
      </c>
      <c r="K171" s="705">
        <v>0.32144820457000001</v>
      </c>
    </row>
    <row r="172" spans="1:11" ht="14.4" customHeight="1" thickBot="1" x14ac:dyDescent="0.35">
      <c r="A172" s="723" t="s">
        <v>493</v>
      </c>
      <c r="B172" s="701">
        <v>18</v>
      </c>
      <c r="C172" s="701">
        <v>17.79</v>
      </c>
      <c r="D172" s="702">
        <v>-0.21</v>
      </c>
      <c r="E172" s="703">
        <v>0.988333333333</v>
      </c>
      <c r="F172" s="701">
        <v>19.448434896091001</v>
      </c>
      <c r="G172" s="702">
        <v>8.1035145400370006</v>
      </c>
      <c r="H172" s="704">
        <v>1.0149999999999999</v>
      </c>
      <c r="I172" s="701">
        <v>5.0750000000000002</v>
      </c>
      <c r="J172" s="702">
        <v>-3.0285145400369999</v>
      </c>
      <c r="K172" s="705">
        <v>0.26094644772699999</v>
      </c>
    </row>
    <row r="173" spans="1:11" ht="14.4" customHeight="1" thickBot="1" x14ac:dyDescent="0.35">
      <c r="A173" s="722" t="s">
        <v>494</v>
      </c>
      <c r="B173" s="706">
        <v>0</v>
      </c>
      <c r="C173" s="706">
        <v>1.1779999999999999</v>
      </c>
      <c r="D173" s="707">
        <v>1.1779999999999999</v>
      </c>
      <c r="E173" s="708" t="s">
        <v>329</v>
      </c>
      <c r="F173" s="706">
        <v>0</v>
      </c>
      <c r="G173" s="707">
        <v>0</v>
      </c>
      <c r="H173" s="709">
        <v>0</v>
      </c>
      <c r="I173" s="706">
        <v>25.641999999999999</v>
      </c>
      <c r="J173" s="707">
        <v>25.641999999999999</v>
      </c>
      <c r="K173" s="710" t="s">
        <v>329</v>
      </c>
    </row>
    <row r="174" spans="1:11" ht="14.4" customHeight="1" thickBot="1" x14ac:dyDescent="0.35">
      <c r="A174" s="723" t="s">
        <v>495</v>
      </c>
      <c r="B174" s="701">
        <v>0</v>
      </c>
      <c r="C174" s="701">
        <v>1.0780000000000001</v>
      </c>
      <c r="D174" s="702">
        <v>1.0780000000000001</v>
      </c>
      <c r="E174" s="711" t="s">
        <v>329</v>
      </c>
      <c r="F174" s="701">
        <v>0</v>
      </c>
      <c r="G174" s="702">
        <v>0</v>
      </c>
      <c r="H174" s="704">
        <v>0</v>
      </c>
      <c r="I174" s="701">
        <v>25.641999999999999</v>
      </c>
      <c r="J174" s="702">
        <v>25.641999999999999</v>
      </c>
      <c r="K174" s="712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9.9999999999E-2</v>
      </c>
      <c r="D175" s="702">
        <v>9.9999999999E-2</v>
      </c>
      <c r="E175" s="711" t="s">
        <v>343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05">
        <v>5</v>
      </c>
    </row>
    <row r="176" spans="1:11" ht="14.4" customHeight="1" thickBot="1" x14ac:dyDescent="0.35">
      <c r="A176" s="721" t="s">
        <v>497</v>
      </c>
      <c r="B176" s="701">
        <v>318</v>
      </c>
      <c r="C176" s="701">
        <v>606.54619000000002</v>
      </c>
      <c r="D176" s="702">
        <v>288.54619000000002</v>
      </c>
      <c r="E176" s="703">
        <v>1.9073779559740001</v>
      </c>
      <c r="F176" s="701">
        <v>0</v>
      </c>
      <c r="G176" s="702">
        <v>0</v>
      </c>
      <c r="H176" s="704">
        <v>35.223999999999997</v>
      </c>
      <c r="I176" s="701">
        <v>159.16625999999999</v>
      </c>
      <c r="J176" s="702">
        <v>159.16625999999999</v>
      </c>
      <c r="K176" s="712" t="s">
        <v>329</v>
      </c>
    </row>
    <row r="177" spans="1:11" ht="14.4" customHeight="1" thickBot="1" x14ac:dyDescent="0.35">
      <c r="A177" s="722" t="s">
        <v>498</v>
      </c>
      <c r="B177" s="706">
        <v>318</v>
      </c>
      <c r="C177" s="706">
        <v>482.46055999999999</v>
      </c>
      <c r="D177" s="707">
        <v>164.46055999999999</v>
      </c>
      <c r="E177" s="713">
        <v>1.5171715723270001</v>
      </c>
      <c r="F177" s="706">
        <v>0</v>
      </c>
      <c r="G177" s="707">
        <v>0</v>
      </c>
      <c r="H177" s="709">
        <v>0</v>
      </c>
      <c r="I177" s="706">
        <v>25.871759999999998</v>
      </c>
      <c r="J177" s="707">
        <v>25.871759999999998</v>
      </c>
      <c r="K177" s="710" t="s">
        <v>329</v>
      </c>
    </row>
    <row r="178" spans="1:11" ht="14.4" customHeight="1" thickBot="1" x14ac:dyDescent="0.35">
      <c r="A178" s="723" t="s">
        <v>499</v>
      </c>
      <c r="B178" s="701">
        <v>318</v>
      </c>
      <c r="C178" s="701">
        <v>382.98849999999999</v>
      </c>
      <c r="D178" s="702">
        <v>64.988500000000002</v>
      </c>
      <c r="E178" s="703">
        <v>1.204366352201</v>
      </c>
      <c r="F178" s="701">
        <v>0</v>
      </c>
      <c r="G178" s="702">
        <v>0</v>
      </c>
      <c r="H178" s="704">
        <v>0</v>
      </c>
      <c r="I178" s="701">
        <v>20.885000000000002</v>
      </c>
      <c r="J178" s="702">
        <v>20.885000000000002</v>
      </c>
      <c r="K178" s="712" t="s">
        <v>329</v>
      </c>
    </row>
    <row r="179" spans="1:11" ht="14.4" customHeight="1" thickBot="1" x14ac:dyDescent="0.35">
      <c r="A179" s="723" t="s">
        <v>500</v>
      </c>
      <c r="B179" s="701">
        <v>0</v>
      </c>
      <c r="C179" s="701">
        <v>69.212059999999994</v>
      </c>
      <c r="D179" s="702">
        <v>69.212059999999994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4.9867600000000003</v>
      </c>
      <c r="J179" s="702">
        <v>4.9867600000000003</v>
      </c>
      <c r="K179" s="712" t="s">
        <v>329</v>
      </c>
    </row>
    <row r="180" spans="1:11" ht="14.4" customHeight="1" thickBot="1" x14ac:dyDescent="0.35">
      <c r="A180" s="723" t="s">
        <v>501</v>
      </c>
      <c r="B180" s="701">
        <v>0</v>
      </c>
      <c r="C180" s="701">
        <v>30.26</v>
      </c>
      <c r="D180" s="702">
        <v>30.26</v>
      </c>
      <c r="E180" s="711" t="s">
        <v>343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05">
        <v>5</v>
      </c>
    </row>
    <row r="181" spans="1:11" ht="14.4" customHeight="1" thickBot="1" x14ac:dyDescent="0.35">
      <c r="A181" s="722" t="s">
        <v>502</v>
      </c>
      <c r="B181" s="706">
        <v>0</v>
      </c>
      <c r="C181" s="706">
        <v>61.855429999999998</v>
      </c>
      <c r="D181" s="707">
        <v>61.855429999999998</v>
      </c>
      <c r="E181" s="708" t="s">
        <v>329</v>
      </c>
      <c r="F181" s="706">
        <v>0</v>
      </c>
      <c r="G181" s="707">
        <v>0</v>
      </c>
      <c r="H181" s="709">
        <v>0</v>
      </c>
      <c r="I181" s="706">
        <v>0</v>
      </c>
      <c r="J181" s="707">
        <v>0</v>
      </c>
      <c r="K181" s="710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18.447890000000001</v>
      </c>
      <c r="D182" s="702">
        <v>18.447890000000001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43.407539999999997</v>
      </c>
      <c r="D183" s="702">
        <v>43.407539999999997</v>
      </c>
      <c r="E183" s="711" t="s">
        <v>343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2" t="s">
        <v>505</v>
      </c>
      <c r="B184" s="706">
        <v>0</v>
      </c>
      <c r="C184" s="706">
        <v>7.7077</v>
      </c>
      <c r="D184" s="707">
        <v>7.7077</v>
      </c>
      <c r="E184" s="708" t="s">
        <v>329</v>
      </c>
      <c r="F184" s="706">
        <v>0</v>
      </c>
      <c r="G184" s="707">
        <v>0</v>
      </c>
      <c r="H184" s="709">
        <v>0</v>
      </c>
      <c r="I184" s="706">
        <v>98.070499999999996</v>
      </c>
      <c r="J184" s="707">
        <v>98.070499999999996</v>
      </c>
      <c r="K184" s="710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0</v>
      </c>
      <c r="D185" s="702">
        <v>0</v>
      </c>
      <c r="E185" s="703">
        <v>1</v>
      </c>
      <c r="F185" s="701">
        <v>0</v>
      </c>
      <c r="G185" s="702">
        <v>0</v>
      </c>
      <c r="H185" s="704">
        <v>0</v>
      </c>
      <c r="I185" s="701">
        <v>1.419989999999</v>
      </c>
      <c r="J185" s="702">
        <v>1.419989999999</v>
      </c>
      <c r="K185" s="712" t="s">
        <v>343</v>
      </c>
    </row>
    <row r="186" spans="1:11" ht="14.4" customHeight="1" thickBot="1" x14ac:dyDescent="0.35">
      <c r="A186" s="723" t="s">
        <v>507</v>
      </c>
      <c r="B186" s="701">
        <v>0</v>
      </c>
      <c r="C186" s="701">
        <v>7.7077</v>
      </c>
      <c r="D186" s="702">
        <v>7.7077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7.6835000000000004</v>
      </c>
      <c r="J186" s="702">
        <v>7.6835000000000004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88.967010000000002</v>
      </c>
      <c r="J187" s="702">
        <v>88.967010000000002</v>
      </c>
      <c r="K187" s="712" t="s">
        <v>343</v>
      </c>
    </row>
    <row r="188" spans="1:11" ht="14.4" customHeight="1" thickBot="1" x14ac:dyDescent="0.35">
      <c r="A188" s="722" t="s">
        <v>509</v>
      </c>
      <c r="B188" s="706">
        <v>0</v>
      </c>
      <c r="C188" s="706">
        <v>44.031799999999997</v>
      </c>
      <c r="D188" s="707">
        <v>44.031799999999997</v>
      </c>
      <c r="E188" s="708" t="s">
        <v>329</v>
      </c>
      <c r="F188" s="706">
        <v>0</v>
      </c>
      <c r="G188" s="707">
        <v>0</v>
      </c>
      <c r="H188" s="709">
        <v>35.223999999999997</v>
      </c>
      <c r="I188" s="706">
        <v>35.223999999999997</v>
      </c>
      <c r="J188" s="707">
        <v>35.223999999999997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44.031799999999997</v>
      </c>
      <c r="D189" s="702">
        <v>44.031799999999997</v>
      </c>
      <c r="E189" s="711" t="s">
        <v>329</v>
      </c>
      <c r="F189" s="701">
        <v>0</v>
      </c>
      <c r="G189" s="702">
        <v>0</v>
      </c>
      <c r="H189" s="704">
        <v>35.223999999999997</v>
      </c>
      <c r="I189" s="701">
        <v>35.223999999999997</v>
      </c>
      <c r="J189" s="702">
        <v>35.223999999999997</v>
      </c>
      <c r="K189" s="712" t="s">
        <v>329</v>
      </c>
    </row>
    <row r="190" spans="1:11" ht="14.4" customHeight="1" thickBot="1" x14ac:dyDescent="0.35">
      <c r="A190" s="722" t="s">
        <v>511</v>
      </c>
      <c r="B190" s="706">
        <v>0</v>
      </c>
      <c r="C190" s="706">
        <v>10.4907</v>
      </c>
      <c r="D190" s="707">
        <v>10.4907</v>
      </c>
      <c r="E190" s="708" t="s">
        <v>343</v>
      </c>
      <c r="F190" s="706">
        <v>0</v>
      </c>
      <c r="G190" s="707">
        <v>0</v>
      </c>
      <c r="H190" s="709">
        <v>0</v>
      </c>
      <c r="I190" s="706">
        <v>0</v>
      </c>
      <c r="J190" s="707">
        <v>0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10.4907</v>
      </c>
      <c r="D191" s="702">
        <v>10.4907</v>
      </c>
      <c r="E191" s="711" t="s">
        <v>343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0" t="s">
        <v>513</v>
      </c>
      <c r="B192" s="701">
        <v>0</v>
      </c>
      <c r="C192" s="701">
        <v>0.21163999999999999</v>
      </c>
      <c r="D192" s="702">
        <v>0.21163999999999999</v>
      </c>
      <c r="E192" s="711" t="s">
        <v>329</v>
      </c>
      <c r="F192" s="701">
        <v>0</v>
      </c>
      <c r="G192" s="702">
        <v>0</v>
      </c>
      <c r="H192" s="704">
        <v>0.1593</v>
      </c>
      <c r="I192" s="701">
        <v>0.1593</v>
      </c>
      <c r="J192" s="702">
        <v>0.1593</v>
      </c>
      <c r="K192" s="712" t="s">
        <v>329</v>
      </c>
    </row>
    <row r="193" spans="1:11" ht="14.4" customHeight="1" thickBot="1" x14ac:dyDescent="0.35">
      <c r="A193" s="721" t="s">
        <v>514</v>
      </c>
      <c r="B193" s="701">
        <v>0</v>
      </c>
      <c r="C193" s="701">
        <v>0.21163999999999999</v>
      </c>
      <c r="D193" s="702">
        <v>0.21163999999999999</v>
      </c>
      <c r="E193" s="711" t="s">
        <v>329</v>
      </c>
      <c r="F193" s="701">
        <v>0</v>
      </c>
      <c r="G193" s="702">
        <v>0</v>
      </c>
      <c r="H193" s="704">
        <v>0.1593</v>
      </c>
      <c r="I193" s="701">
        <v>0.1593</v>
      </c>
      <c r="J193" s="702">
        <v>0.1593</v>
      </c>
      <c r="K193" s="712" t="s">
        <v>329</v>
      </c>
    </row>
    <row r="194" spans="1:11" ht="14.4" customHeight="1" thickBot="1" x14ac:dyDescent="0.35">
      <c r="A194" s="722" t="s">
        <v>515</v>
      </c>
      <c r="B194" s="706">
        <v>0</v>
      </c>
      <c r="C194" s="706">
        <v>0.21163999999999999</v>
      </c>
      <c r="D194" s="707">
        <v>0.21163999999999999</v>
      </c>
      <c r="E194" s="708" t="s">
        <v>329</v>
      </c>
      <c r="F194" s="706">
        <v>0</v>
      </c>
      <c r="G194" s="707">
        <v>0</v>
      </c>
      <c r="H194" s="709">
        <v>0.1593</v>
      </c>
      <c r="I194" s="706">
        <v>0.1593</v>
      </c>
      <c r="J194" s="707">
        <v>0.1593</v>
      </c>
      <c r="K194" s="710" t="s">
        <v>329</v>
      </c>
    </row>
    <row r="195" spans="1:11" ht="14.4" customHeight="1" thickBot="1" x14ac:dyDescent="0.35">
      <c r="A195" s="723" t="s">
        <v>516</v>
      </c>
      <c r="B195" s="701">
        <v>0</v>
      </c>
      <c r="C195" s="701">
        <v>0.21163999999999999</v>
      </c>
      <c r="D195" s="702">
        <v>0.21163999999999999</v>
      </c>
      <c r="E195" s="711" t="s">
        <v>329</v>
      </c>
      <c r="F195" s="701">
        <v>0</v>
      </c>
      <c r="G195" s="702">
        <v>0</v>
      </c>
      <c r="H195" s="704">
        <v>0.1593</v>
      </c>
      <c r="I195" s="701">
        <v>0.1593</v>
      </c>
      <c r="J195" s="702">
        <v>0.1593</v>
      </c>
      <c r="K195" s="712" t="s">
        <v>329</v>
      </c>
    </row>
    <row r="196" spans="1:11" ht="14.4" customHeight="1" thickBot="1" x14ac:dyDescent="0.35">
      <c r="A196" s="719" t="s">
        <v>517</v>
      </c>
      <c r="B196" s="701">
        <v>176688.93766809799</v>
      </c>
      <c r="C196" s="701">
        <v>171553.42590999999</v>
      </c>
      <c r="D196" s="702">
        <v>-5135.5117580983797</v>
      </c>
      <c r="E196" s="703">
        <v>0.97093472955399995</v>
      </c>
      <c r="F196" s="701">
        <v>175109.997976107</v>
      </c>
      <c r="G196" s="702">
        <v>72962.499156711303</v>
      </c>
      <c r="H196" s="704">
        <v>11878.20419</v>
      </c>
      <c r="I196" s="701">
        <v>68174.633579999994</v>
      </c>
      <c r="J196" s="702">
        <v>-4787.8655767113196</v>
      </c>
      <c r="K196" s="705">
        <v>0.38932462091199999</v>
      </c>
    </row>
    <row r="197" spans="1:11" ht="14.4" customHeight="1" thickBot="1" x14ac:dyDescent="0.35">
      <c r="A197" s="720" t="s">
        <v>518</v>
      </c>
      <c r="B197" s="701">
        <v>176669.73540990401</v>
      </c>
      <c r="C197" s="701">
        <v>170673.08426</v>
      </c>
      <c r="D197" s="702">
        <v>-5996.6511499037197</v>
      </c>
      <c r="E197" s="703">
        <v>0.96605728119699996</v>
      </c>
      <c r="F197" s="701">
        <v>174999.624970951</v>
      </c>
      <c r="G197" s="702">
        <v>72916.510404562796</v>
      </c>
      <c r="H197" s="704">
        <v>11877.45419</v>
      </c>
      <c r="I197" s="701">
        <v>68077.034339999998</v>
      </c>
      <c r="J197" s="702">
        <v>-4839.4760645628303</v>
      </c>
      <c r="K197" s="705">
        <v>0.389012458462</v>
      </c>
    </row>
    <row r="198" spans="1:11" ht="14.4" customHeight="1" thickBot="1" x14ac:dyDescent="0.35">
      <c r="A198" s="721" t="s">
        <v>519</v>
      </c>
      <c r="B198" s="701">
        <v>176669.73540990401</v>
      </c>
      <c r="C198" s="701">
        <v>170673.08426</v>
      </c>
      <c r="D198" s="702">
        <v>-5996.6511499037197</v>
      </c>
      <c r="E198" s="703">
        <v>0.96605728119699996</v>
      </c>
      <c r="F198" s="701">
        <v>174999.624970951</v>
      </c>
      <c r="G198" s="702">
        <v>72916.510404562796</v>
      </c>
      <c r="H198" s="704">
        <v>11877.45419</v>
      </c>
      <c r="I198" s="701">
        <v>68077.034339999998</v>
      </c>
      <c r="J198" s="702">
        <v>-4839.4760645628303</v>
      </c>
      <c r="K198" s="705">
        <v>0.389012458462</v>
      </c>
    </row>
    <row r="199" spans="1:11" ht="14.4" customHeight="1" thickBot="1" x14ac:dyDescent="0.35">
      <c r="A199" s="722" t="s">
        <v>520</v>
      </c>
      <c r="B199" s="706">
        <v>0.18440252539300001</v>
      </c>
      <c r="C199" s="706">
        <v>0.15</v>
      </c>
      <c r="D199" s="707">
        <v>-3.4402525392999997E-2</v>
      </c>
      <c r="E199" s="713">
        <v>0.81343788367299996</v>
      </c>
      <c r="F199" s="706">
        <v>0.149308322189</v>
      </c>
      <c r="G199" s="707">
        <v>6.2211800912000001E-2</v>
      </c>
      <c r="H199" s="709">
        <v>0</v>
      </c>
      <c r="I199" s="706">
        <v>0.41321999999999998</v>
      </c>
      <c r="J199" s="707">
        <v>0.35100819908699998</v>
      </c>
      <c r="K199" s="714">
        <v>2.7675617403060002</v>
      </c>
    </row>
    <row r="200" spans="1:11" ht="14.4" customHeight="1" thickBot="1" x14ac:dyDescent="0.35">
      <c r="A200" s="723" t="s">
        <v>521</v>
      </c>
      <c r="B200" s="701">
        <v>0.18440252539300001</v>
      </c>
      <c r="C200" s="701">
        <v>0.15</v>
      </c>
      <c r="D200" s="702">
        <v>-3.4402525392999997E-2</v>
      </c>
      <c r="E200" s="703">
        <v>0.81343788367299996</v>
      </c>
      <c r="F200" s="701">
        <v>0.149308322189</v>
      </c>
      <c r="G200" s="702">
        <v>6.2211800912000001E-2</v>
      </c>
      <c r="H200" s="704">
        <v>0</v>
      </c>
      <c r="I200" s="701">
        <v>0.41321999999999998</v>
      </c>
      <c r="J200" s="702">
        <v>0.35100819908699998</v>
      </c>
      <c r="K200" s="705">
        <v>2.7675617403060002</v>
      </c>
    </row>
    <row r="201" spans="1:11" ht="14.4" customHeight="1" thickBot="1" x14ac:dyDescent="0.35">
      <c r="A201" s="722" t="s">
        <v>522</v>
      </c>
      <c r="B201" s="706">
        <v>1059.3690128570599</v>
      </c>
      <c r="C201" s="706">
        <v>500.66144000000003</v>
      </c>
      <c r="D201" s="707">
        <v>-558.70757285705599</v>
      </c>
      <c r="E201" s="713">
        <v>0.47260344027700002</v>
      </c>
      <c r="F201" s="706">
        <v>0</v>
      </c>
      <c r="G201" s="707">
        <v>0</v>
      </c>
      <c r="H201" s="709">
        <v>0.11348999999999999</v>
      </c>
      <c r="I201" s="706">
        <v>-0.12792999999900001</v>
      </c>
      <c r="J201" s="707">
        <v>-0.12792999999900001</v>
      </c>
      <c r="K201" s="710" t="s">
        <v>329</v>
      </c>
    </row>
    <row r="202" spans="1:11" ht="14.4" customHeight="1" thickBot="1" x14ac:dyDescent="0.35">
      <c r="A202" s="723" t="s">
        <v>523</v>
      </c>
      <c r="B202" s="701">
        <v>1059.3690128570599</v>
      </c>
      <c r="C202" s="701">
        <v>500.66144000000003</v>
      </c>
      <c r="D202" s="702">
        <v>-558.70757285705599</v>
      </c>
      <c r="E202" s="703">
        <v>0.47260344027700002</v>
      </c>
      <c r="F202" s="701">
        <v>0</v>
      </c>
      <c r="G202" s="702">
        <v>0</v>
      </c>
      <c r="H202" s="704">
        <v>0.11348999999999999</v>
      </c>
      <c r="I202" s="701">
        <v>-0.12792999999900001</v>
      </c>
      <c r="J202" s="702">
        <v>-0.12792999999900001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21</v>
      </c>
      <c r="C203" s="706">
        <v>243.81729999999999</v>
      </c>
      <c r="D203" s="707">
        <v>222.81729999999999</v>
      </c>
      <c r="E203" s="713">
        <v>11.610347619046999</v>
      </c>
      <c r="F203" s="706">
        <v>232.251186186925</v>
      </c>
      <c r="G203" s="707">
        <v>96.771327577885003</v>
      </c>
      <c r="H203" s="709">
        <v>3.17685</v>
      </c>
      <c r="I203" s="706">
        <v>3.17685</v>
      </c>
      <c r="J203" s="707">
        <v>-93.594477577885002</v>
      </c>
      <c r="K203" s="714">
        <v>1.3678509256000001E-2</v>
      </c>
    </row>
    <row r="204" spans="1:11" ht="14.4" customHeight="1" thickBot="1" x14ac:dyDescent="0.35">
      <c r="A204" s="723" t="s">
        <v>525</v>
      </c>
      <c r="B204" s="701">
        <v>0</v>
      </c>
      <c r="C204" s="701">
        <v>172.2227</v>
      </c>
      <c r="D204" s="702">
        <v>172.2227</v>
      </c>
      <c r="E204" s="711" t="s">
        <v>343</v>
      </c>
      <c r="F204" s="701">
        <v>160.646275412047</v>
      </c>
      <c r="G204" s="702">
        <v>66.935948088352006</v>
      </c>
      <c r="H204" s="704">
        <v>0</v>
      </c>
      <c r="I204" s="701">
        <v>0</v>
      </c>
      <c r="J204" s="702">
        <v>-66.935948088352006</v>
      </c>
      <c r="K204" s="705">
        <v>0</v>
      </c>
    </row>
    <row r="205" spans="1:11" ht="14.4" customHeight="1" thickBot="1" x14ac:dyDescent="0.35">
      <c r="A205" s="723" t="s">
        <v>526</v>
      </c>
      <c r="B205" s="701">
        <v>21</v>
      </c>
      <c r="C205" s="701">
        <v>71.5946</v>
      </c>
      <c r="D205" s="702">
        <v>50.5946</v>
      </c>
      <c r="E205" s="703">
        <v>3.4092666666659999</v>
      </c>
      <c r="F205" s="701">
        <v>71.604910774877993</v>
      </c>
      <c r="G205" s="702">
        <v>29.835379489531999</v>
      </c>
      <c r="H205" s="704">
        <v>3.17685</v>
      </c>
      <c r="I205" s="701">
        <v>3.17685</v>
      </c>
      <c r="J205" s="702">
        <v>-26.658529489532</v>
      </c>
      <c r="K205" s="705">
        <v>4.4366370485000001E-2</v>
      </c>
    </row>
    <row r="206" spans="1:11" ht="14.4" customHeight="1" thickBot="1" x14ac:dyDescent="0.35">
      <c r="A206" s="722" t="s">
        <v>527</v>
      </c>
      <c r="B206" s="706">
        <v>0</v>
      </c>
      <c r="C206" s="706">
        <v>-1.2087000000000001</v>
      </c>
      <c r="D206" s="707">
        <v>-1.2087000000000001</v>
      </c>
      <c r="E206" s="708" t="s">
        <v>343</v>
      </c>
      <c r="F206" s="706">
        <v>0</v>
      </c>
      <c r="G206" s="707">
        <v>0</v>
      </c>
      <c r="H206" s="709">
        <v>0</v>
      </c>
      <c r="I206" s="706">
        <v>-0.37847999999999998</v>
      </c>
      <c r="J206" s="707">
        <v>-0.37847999999999998</v>
      </c>
      <c r="K206" s="710" t="s">
        <v>329</v>
      </c>
    </row>
    <row r="207" spans="1:11" ht="14.4" customHeight="1" thickBot="1" x14ac:dyDescent="0.35">
      <c r="A207" s="723" t="s">
        <v>528</v>
      </c>
      <c r="B207" s="701">
        <v>0</v>
      </c>
      <c r="C207" s="701">
        <v>-1.2087000000000001</v>
      </c>
      <c r="D207" s="702">
        <v>-1.2087000000000001</v>
      </c>
      <c r="E207" s="711" t="s">
        <v>343</v>
      </c>
      <c r="F207" s="701">
        <v>0</v>
      </c>
      <c r="G207" s="702">
        <v>0</v>
      </c>
      <c r="H207" s="704">
        <v>0</v>
      </c>
      <c r="I207" s="701">
        <v>0</v>
      </c>
      <c r="J207" s="702">
        <v>0</v>
      </c>
      <c r="K207" s="712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0</v>
      </c>
      <c r="D208" s="702">
        <v>0</v>
      </c>
      <c r="E208" s="703">
        <v>1</v>
      </c>
      <c r="F208" s="701">
        <v>0</v>
      </c>
      <c r="G208" s="702">
        <v>0</v>
      </c>
      <c r="H208" s="704">
        <v>0</v>
      </c>
      <c r="I208" s="701">
        <v>-0.37847999999999998</v>
      </c>
      <c r="J208" s="702">
        <v>-0.37847999999999998</v>
      </c>
      <c r="K208" s="712" t="s">
        <v>343</v>
      </c>
    </row>
    <row r="209" spans="1:11" ht="14.4" customHeight="1" thickBot="1" x14ac:dyDescent="0.35">
      <c r="A209" s="722" t="s">
        <v>530</v>
      </c>
      <c r="B209" s="706">
        <v>0.18199452128999999</v>
      </c>
      <c r="C209" s="706">
        <v>0</v>
      </c>
      <c r="D209" s="707">
        <v>-0.18199452128999999</v>
      </c>
      <c r="E209" s="713">
        <v>0</v>
      </c>
      <c r="F209" s="706">
        <v>0</v>
      </c>
      <c r="G209" s="707">
        <v>0</v>
      </c>
      <c r="H209" s="709">
        <v>0</v>
      </c>
      <c r="I209" s="706">
        <v>0</v>
      </c>
      <c r="J209" s="707">
        <v>0</v>
      </c>
      <c r="K209" s="714">
        <v>5</v>
      </c>
    </row>
    <row r="210" spans="1:11" ht="14.4" customHeight="1" thickBot="1" x14ac:dyDescent="0.35">
      <c r="A210" s="723" t="s">
        <v>531</v>
      </c>
      <c r="B210" s="701">
        <v>0.18199452128999999</v>
      </c>
      <c r="C210" s="701">
        <v>0</v>
      </c>
      <c r="D210" s="702">
        <v>-0.18199452128999999</v>
      </c>
      <c r="E210" s="703">
        <v>0</v>
      </c>
      <c r="F210" s="701">
        <v>0</v>
      </c>
      <c r="G210" s="702">
        <v>0</v>
      </c>
      <c r="H210" s="704">
        <v>0</v>
      </c>
      <c r="I210" s="701">
        <v>0</v>
      </c>
      <c r="J210" s="702">
        <v>0</v>
      </c>
      <c r="K210" s="705">
        <v>5</v>
      </c>
    </row>
    <row r="211" spans="1:11" ht="14.4" customHeight="1" thickBot="1" x14ac:dyDescent="0.35">
      <c r="A211" s="722" t="s">
        <v>532</v>
      </c>
      <c r="B211" s="706">
        <v>175589</v>
      </c>
      <c r="C211" s="706">
        <v>166074.38446</v>
      </c>
      <c r="D211" s="707">
        <v>-9514.6155399999698</v>
      </c>
      <c r="E211" s="713">
        <v>0.94581314581200004</v>
      </c>
      <c r="F211" s="706">
        <v>174767.224476442</v>
      </c>
      <c r="G211" s="707">
        <v>72819.676865183996</v>
      </c>
      <c r="H211" s="709">
        <v>11874.163850000001</v>
      </c>
      <c r="I211" s="706">
        <v>66625.779380000007</v>
      </c>
      <c r="J211" s="707">
        <v>-6193.8974851840303</v>
      </c>
      <c r="K211" s="714">
        <v>0.38122582526299997</v>
      </c>
    </row>
    <row r="212" spans="1:11" ht="14.4" customHeight="1" thickBot="1" x14ac:dyDescent="0.35">
      <c r="A212" s="723" t="s">
        <v>533</v>
      </c>
      <c r="B212" s="701">
        <v>101320</v>
      </c>
      <c r="C212" s="701">
        <v>93855.115560000006</v>
      </c>
      <c r="D212" s="702">
        <v>-7464.8844399999798</v>
      </c>
      <c r="E212" s="703">
        <v>0.92632368298400003</v>
      </c>
      <c r="F212" s="701">
        <v>101386.50904861301</v>
      </c>
      <c r="G212" s="702">
        <v>42244.378770255302</v>
      </c>
      <c r="H212" s="704">
        <v>6954.75018</v>
      </c>
      <c r="I212" s="701">
        <v>35978.226920000001</v>
      </c>
      <c r="J212" s="702">
        <v>-6266.1518502552599</v>
      </c>
      <c r="K212" s="705">
        <v>0.35486207442700002</v>
      </c>
    </row>
    <row r="213" spans="1:11" ht="14.4" customHeight="1" thickBot="1" x14ac:dyDescent="0.35">
      <c r="A213" s="723" t="s">
        <v>534</v>
      </c>
      <c r="B213" s="701">
        <v>74269</v>
      </c>
      <c r="C213" s="701">
        <v>72219.268899999995</v>
      </c>
      <c r="D213" s="702">
        <v>-2049.73109999999</v>
      </c>
      <c r="E213" s="703">
        <v>0.97240125624399998</v>
      </c>
      <c r="F213" s="701">
        <v>73380.715427828996</v>
      </c>
      <c r="G213" s="702">
        <v>30575.298094928799</v>
      </c>
      <c r="H213" s="704">
        <v>4919.4136699999999</v>
      </c>
      <c r="I213" s="701">
        <v>30647.552459999999</v>
      </c>
      <c r="J213" s="702">
        <v>72.254365071235995</v>
      </c>
      <c r="K213" s="705">
        <v>0.41765131726100002</v>
      </c>
    </row>
    <row r="214" spans="1:11" ht="14.4" customHeight="1" thickBot="1" x14ac:dyDescent="0.35">
      <c r="A214" s="722" t="s">
        <v>535</v>
      </c>
      <c r="B214" s="706">
        <v>0</v>
      </c>
      <c r="C214" s="706">
        <v>3855.2797599999999</v>
      </c>
      <c r="D214" s="707">
        <v>3855.2797599999999</v>
      </c>
      <c r="E214" s="708" t="s">
        <v>329</v>
      </c>
      <c r="F214" s="706">
        <v>0</v>
      </c>
      <c r="G214" s="707">
        <v>0</v>
      </c>
      <c r="H214" s="709">
        <v>0</v>
      </c>
      <c r="I214" s="706">
        <v>1448.1713</v>
      </c>
      <c r="J214" s="707">
        <v>1448.1713</v>
      </c>
      <c r="K214" s="710" t="s">
        <v>329</v>
      </c>
    </row>
    <row r="215" spans="1:11" ht="14.4" customHeight="1" thickBot="1" x14ac:dyDescent="0.35">
      <c r="A215" s="723" t="s">
        <v>536</v>
      </c>
      <c r="B215" s="701">
        <v>0</v>
      </c>
      <c r="C215" s="701">
        <v>3365.7656699999998</v>
      </c>
      <c r="D215" s="702">
        <v>3365.7656699999998</v>
      </c>
      <c r="E215" s="711" t="s">
        <v>329</v>
      </c>
      <c r="F215" s="701">
        <v>0</v>
      </c>
      <c r="G215" s="702">
        <v>0</v>
      </c>
      <c r="H215" s="704">
        <v>0</v>
      </c>
      <c r="I215" s="701">
        <v>0</v>
      </c>
      <c r="J215" s="702">
        <v>0</v>
      </c>
      <c r="K215" s="712" t="s">
        <v>329</v>
      </c>
    </row>
    <row r="216" spans="1:11" ht="14.4" customHeight="1" thickBot="1" x14ac:dyDescent="0.35">
      <c r="A216" s="723" t="s">
        <v>537</v>
      </c>
      <c r="B216" s="701">
        <v>0</v>
      </c>
      <c r="C216" s="701">
        <v>489.51409000000001</v>
      </c>
      <c r="D216" s="702">
        <v>489.51409000000001</v>
      </c>
      <c r="E216" s="711" t="s">
        <v>329</v>
      </c>
      <c r="F216" s="701">
        <v>0</v>
      </c>
      <c r="G216" s="702">
        <v>0</v>
      </c>
      <c r="H216" s="704">
        <v>0</v>
      </c>
      <c r="I216" s="701">
        <v>1448.1713</v>
      </c>
      <c r="J216" s="702">
        <v>1448.1713</v>
      </c>
      <c r="K216" s="712" t="s">
        <v>329</v>
      </c>
    </row>
    <row r="217" spans="1:11" ht="14.4" customHeight="1" thickBot="1" x14ac:dyDescent="0.35">
      <c r="A217" s="720" t="s">
        <v>538</v>
      </c>
      <c r="B217" s="701">
        <v>5.0294550814969998</v>
      </c>
      <c r="C217" s="701">
        <v>99.520340000000004</v>
      </c>
      <c r="D217" s="702">
        <v>94.490884918502005</v>
      </c>
      <c r="E217" s="703">
        <v>19.787499517813</v>
      </c>
      <c r="F217" s="701">
        <v>28.147184961836</v>
      </c>
      <c r="G217" s="702">
        <v>11.727993734098</v>
      </c>
      <c r="H217" s="704">
        <v>0.75</v>
      </c>
      <c r="I217" s="701">
        <v>97.599239999999995</v>
      </c>
      <c r="J217" s="702">
        <v>85.871246265900993</v>
      </c>
      <c r="K217" s="705">
        <v>3.4674600722000002</v>
      </c>
    </row>
    <row r="218" spans="1:11" ht="14.4" customHeight="1" thickBot="1" x14ac:dyDescent="0.35">
      <c r="A218" s="721" t="s">
        <v>539</v>
      </c>
      <c r="B218" s="701">
        <v>0</v>
      </c>
      <c r="C218" s="701">
        <v>72.250699999999995</v>
      </c>
      <c r="D218" s="702">
        <v>72.250699999999995</v>
      </c>
      <c r="E218" s="711" t="s">
        <v>343</v>
      </c>
      <c r="F218" s="701">
        <v>0</v>
      </c>
      <c r="G218" s="702">
        <v>0</v>
      </c>
      <c r="H218" s="704">
        <v>0.75</v>
      </c>
      <c r="I218" s="701">
        <v>93.467009999998993</v>
      </c>
      <c r="J218" s="702">
        <v>93.467009999998993</v>
      </c>
      <c r="K218" s="712" t="s">
        <v>329</v>
      </c>
    </row>
    <row r="219" spans="1:11" ht="14.4" customHeight="1" thickBot="1" x14ac:dyDescent="0.35">
      <c r="A219" s="722" t="s">
        <v>540</v>
      </c>
      <c r="B219" s="706">
        <v>0</v>
      </c>
      <c r="C219" s="706">
        <v>40.750700000000002</v>
      </c>
      <c r="D219" s="707">
        <v>40.750700000000002</v>
      </c>
      <c r="E219" s="708" t="s">
        <v>343</v>
      </c>
      <c r="F219" s="706">
        <v>0</v>
      </c>
      <c r="G219" s="707">
        <v>0</v>
      </c>
      <c r="H219" s="709">
        <v>0</v>
      </c>
      <c r="I219" s="706">
        <v>88.967009999998993</v>
      </c>
      <c r="J219" s="707">
        <v>88.967009999998993</v>
      </c>
      <c r="K219" s="710" t="s">
        <v>329</v>
      </c>
    </row>
    <row r="220" spans="1:11" ht="14.4" customHeight="1" thickBot="1" x14ac:dyDescent="0.35">
      <c r="A220" s="723" t="s">
        <v>541</v>
      </c>
      <c r="B220" s="701">
        <v>0</v>
      </c>
      <c r="C220" s="701">
        <v>40.750700000000002</v>
      </c>
      <c r="D220" s="702">
        <v>40.750700000000002</v>
      </c>
      <c r="E220" s="711" t="s">
        <v>343</v>
      </c>
      <c r="F220" s="701">
        <v>0</v>
      </c>
      <c r="G220" s="702">
        <v>0</v>
      </c>
      <c r="H220" s="704">
        <v>0</v>
      </c>
      <c r="I220" s="701">
        <v>88.967009999998993</v>
      </c>
      <c r="J220" s="702">
        <v>88.967009999998993</v>
      </c>
      <c r="K220" s="712" t="s">
        <v>329</v>
      </c>
    </row>
    <row r="221" spans="1:11" ht="14.4" customHeight="1" thickBot="1" x14ac:dyDescent="0.35">
      <c r="A221" s="722" t="s">
        <v>542</v>
      </c>
      <c r="B221" s="706">
        <v>0</v>
      </c>
      <c r="C221" s="706">
        <v>31.5</v>
      </c>
      <c r="D221" s="707">
        <v>31.5</v>
      </c>
      <c r="E221" s="708" t="s">
        <v>343</v>
      </c>
      <c r="F221" s="706">
        <v>0</v>
      </c>
      <c r="G221" s="707">
        <v>0</v>
      </c>
      <c r="H221" s="709">
        <v>0.75</v>
      </c>
      <c r="I221" s="706">
        <v>4.5</v>
      </c>
      <c r="J221" s="707">
        <v>4.5</v>
      </c>
      <c r="K221" s="710" t="s">
        <v>329</v>
      </c>
    </row>
    <row r="222" spans="1:11" ht="14.4" customHeight="1" thickBot="1" x14ac:dyDescent="0.35">
      <c r="A222" s="723" t="s">
        <v>543</v>
      </c>
      <c r="B222" s="701">
        <v>0</v>
      </c>
      <c r="C222" s="701">
        <v>31.5</v>
      </c>
      <c r="D222" s="702">
        <v>31.5</v>
      </c>
      <c r="E222" s="711" t="s">
        <v>343</v>
      </c>
      <c r="F222" s="701">
        <v>0</v>
      </c>
      <c r="G222" s="702">
        <v>0</v>
      </c>
      <c r="H222" s="704">
        <v>0.75</v>
      </c>
      <c r="I222" s="701">
        <v>4.5</v>
      </c>
      <c r="J222" s="702">
        <v>4.5</v>
      </c>
      <c r="K222" s="712" t="s">
        <v>329</v>
      </c>
    </row>
    <row r="223" spans="1:11" ht="14.4" customHeight="1" thickBot="1" x14ac:dyDescent="0.35">
      <c r="A223" s="726" t="s">
        <v>544</v>
      </c>
      <c r="B223" s="706">
        <v>5.0294550814969998</v>
      </c>
      <c r="C223" s="706">
        <v>27.269639999999999</v>
      </c>
      <c r="D223" s="707">
        <v>22.240184918501999</v>
      </c>
      <c r="E223" s="713">
        <v>5.421986986287</v>
      </c>
      <c r="F223" s="706">
        <v>28.147184961836</v>
      </c>
      <c r="G223" s="707">
        <v>11.727993734098</v>
      </c>
      <c r="H223" s="709">
        <v>0</v>
      </c>
      <c r="I223" s="706">
        <v>4.1322299999999998</v>
      </c>
      <c r="J223" s="707">
        <v>-7.595763734098</v>
      </c>
      <c r="K223" s="714">
        <v>0.14680793143599999</v>
      </c>
    </row>
    <row r="224" spans="1:11" ht="14.4" customHeight="1" thickBot="1" x14ac:dyDescent="0.35">
      <c r="A224" s="722" t="s">
        <v>545</v>
      </c>
      <c r="B224" s="706">
        <v>0</v>
      </c>
      <c r="C224" s="706">
        <v>5.5999999999999995E-4</v>
      </c>
      <c r="D224" s="707">
        <v>5.5999999999999995E-4</v>
      </c>
      <c r="E224" s="708" t="s">
        <v>329</v>
      </c>
      <c r="F224" s="706">
        <v>0</v>
      </c>
      <c r="G224" s="707">
        <v>0</v>
      </c>
      <c r="H224" s="709">
        <v>0</v>
      </c>
      <c r="I224" s="706">
        <v>0</v>
      </c>
      <c r="J224" s="707">
        <v>0</v>
      </c>
      <c r="K224" s="710" t="s">
        <v>329</v>
      </c>
    </row>
    <row r="225" spans="1:11" ht="14.4" customHeight="1" thickBot="1" x14ac:dyDescent="0.35">
      <c r="A225" s="723" t="s">
        <v>546</v>
      </c>
      <c r="B225" s="701">
        <v>0</v>
      </c>
      <c r="C225" s="701">
        <v>5.5999999999999995E-4</v>
      </c>
      <c r="D225" s="702">
        <v>5.5999999999999995E-4</v>
      </c>
      <c r="E225" s="711" t="s">
        <v>329</v>
      </c>
      <c r="F225" s="701">
        <v>0</v>
      </c>
      <c r="G225" s="702">
        <v>0</v>
      </c>
      <c r="H225" s="704">
        <v>0</v>
      </c>
      <c r="I225" s="701">
        <v>0</v>
      </c>
      <c r="J225" s="702">
        <v>0</v>
      </c>
      <c r="K225" s="712" t="s">
        <v>329</v>
      </c>
    </row>
    <row r="226" spans="1:11" ht="14.4" customHeight="1" thickBot="1" x14ac:dyDescent="0.35">
      <c r="A226" s="722" t="s">
        <v>547</v>
      </c>
      <c r="B226" s="706">
        <v>5.0294550814969998</v>
      </c>
      <c r="C226" s="706">
        <v>27.269079999999999</v>
      </c>
      <c r="D226" s="707">
        <v>22.239624918501999</v>
      </c>
      <c r="E226" s="713">
        <v>5.4218756422169996</v>
      </c>
      <c r="F226" s="706">
        <v>28.147184961836</v>
      </c>
      <c r="G226" s="707">
        <v>11.727993734098</v>
      </c>
      <c r="H226" s="709">
        <v>0</v>
      </c>
      <c r="I226" s="706">
        <v>4.1322299999999998</v>
      </c>
      <c r="J226" s="707">
        <v>-7.595763734098</v>
      </c>
      <c r="K226" s="714">
        <v>0.14680793143599999</v>
      </c>
    </row>
    <row r="227" spans="1:11" ht="14.4" customHeight="1" thickBot="1" x14ac:dyDescent="0.35">
      <c r="A227" s="723" t="s">
        <v>548</v>
      </c>
      <c r="B227" s="701">
        <v>0</v>
      </c>
      <c r="C227" s="701">
        <v>4.5999999999999999E-2</v>
      </c>
      <c r="D227" s="702">
        <v>4.5999999999999999E-2</v>
      </c>
      <c r="E227" s="711" t="s">
        <v>329</v>
      </c>
      <c r="F227" s="701">
        <v>9.4462579177999995E-2</v>
      </c>
      <c r="G227" s="702">
        <v>3.9359407991000003E-2</v>
      </c>
      <c r="H227" s="704">
        <v>0</v>
      </c>
      <c r="I227" s="701">
        <v>0</v>
      </c>
      <c r="J227" s="702">
        <v>-3.9359407991000003E-2</v>
      </c>
      <c r="K227" s="705">
        <v>0</v>
      </c>
    </row>
    <row r="228" spans="1:11" ht="14.4" customHeight="1" thickBot="1" x14ac:dyDescent="0.35">
      <c r="A228" s="723" t="s">
        <v>549</v>
      </c>
      <c r="B228" s="701">
        <v>5.0294550814969998</v>
      </c>
      <c r="C228" s="701">
        <v>27.22308</v>
      </c>
      <c r="D228" s="702">
        <v>22.193624918502</v>
      </c>
      <c r="E228" s="703">
        <v>5.4127295221600003</v>
      </c>
      <c r="F228" s="701">
        <v>28.052722382658001</v>
      </c>
      <c r="G228" s="702">
        <v>11.688634326107</v>
      </c>
      <c r="H228" s="704">
        <v>0</v>
      </c>
      <c r="I228" s="701">
        <v>4.1322299999999998</v>
      </c>
      <c r="J228" s="702">
        <v>-7.5564043261069997</v>
      </c>
      <c r="K228" s="705">
        <v>0.14730228116999999</v>
      </c>
    </row>
    <row r="229" spans="1:11" ht="14.4" customHeight="1" thickBot="1" x14ac:dyDescent="0.35">
      <c r="A229" s="720" t="s">
        <v>550</v>
      </c>
      <c r="B229" s="701">
        <v>0</v>
      </c>
      <c r="C229" s="701">
        <v>0.28531000000000001</v>
      </c>
      <c r="D229" s="702">
        <v>0.28531000000000001</v>
      </c>
      <c r="E229" s="711" t="s">
        <v>343</v>
      </c>
      <c r="F229" s="701">
        <v>0</v>
      </c>
      <c r="G229" s="702">
        <v>0</v>
      </c>
      <c r="H229" s="704">
        <v>0</v>
      </c>
      <c r="I229" s="701">
        <v>0</v>
      </c>
      <c r="J229" s="702">
        <v>0</v>
      </c>
      <c r="K229" s="712" t="s">
        <v>329</v>
      </c>
    </row>
    <row r="230" spans="1:11" ht="14.4" customHeight="1" thickBot="1" x14ac:dyDescent="0.35">
      <c r="A230" s="726" t="s">
        <v>551</v>
      </c>
      <c r="B230" s="706">
        <v>0</v>
      </c>
      <c r="C230" s="706">
        <v>0.28531000000000001</v>
      </c>
      <c r="D230" s="707">
        <v>0.28531000000000001</v>
      </c>
      <c r="E230" s="708" t="s">
        <v>343</v>
      </c>
      <c r="F230" s="706">
        <v>0</v>
      </c>
      <c r="G230" s="707">
        <v>0</v>
      </c>
      <c r="H230" s="709">
        <v>0</v>
      </c>
      <c r="I230" s="706">
        <v>0</v>
      </c>
      <c r="J230" s="707">
        <v>0</v>
      </c>
      <c r="K230" s="710" t="s">
        <v>329</v>
      </c>
    </row>
    <row r="231" spans="1:11" ht="14.4" customHeight="1" thickBot="1" x14ac:dyDescent="0.35">
      <c r="A231" s="722" t="s">
        <v>552</v>
      </c>
      <c r="B231" s="706">
        <v>0</v>
      </c>
      <c r="C231" s="706">
        <v>0.28531000000000001</v>
      </c>
      <c r="D231" s="707">
        <v>0.28531000000000001</v>
      </c>
      <c r="E231" s="708" t="s">
        <v>343</v>
      </c>
      <c r="F231" s="706">
        <v>0</v>
      </c>
      <c r="G231" s="707">
        <v>0</v>
      </c>
      <c r="H231" s="709">
        <v>0</v>
      </c>
      <c r="I231" s="706">
        <v>0</v>
      </c>
      <c r="J231" s="707">
        <v>0</v>
      </c>
      <c r="K231" s="710" t="s">
        <v>329</v>
      </c>
    </row>
    <row r="232" spans="1:11" ht="14.4" customHeight="1" thickBot="1" x14ac:dyDescent="0.35">
      <c r="A232" s="723" t="s">
        <v>553</v>
      </c>
      <c r="B232" s="701">
        <v>0</v>
      </c>
      <c r="C232" s="701">
        <v>0.28531000000000001</v>
      </c>
      <c r="D232" s="702">
        <v>0.28531000000000001</v>
      </c>
      <c r="E232" s="711" t="s">
        <v>343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12" t="s">
        <v>329</v>
      </c>
    </row>
    <row r="233" spans="1:11" ht="14.4" customHeight="1" thickBot="1" x14ac:dyDescent="0.35">
      <c r="A233" s="720" t="s">
        <v>554</v>
      </c>
      <c r="B233" s="701">
        <v>14.172803113162001</v>
      </c>
      <c r="C233" s="701">
        <v>780.53599999999994</v>
      </c>
      <c r="D233" s="702">
        <v>766.36319688683795</v>
      </c>
      <c r="E233" s="703">
        <v>55.072803436824998</v>
      </c>
      <c r="F233" s="701">
        <v>82.225820194603003</v>
      </c>
      <c r="G233" s="702">
        <v>34.260758414416998</v>
      </c>
      <c r="H233" s="704">
        <v>0</v>
      </c>
      <c r="I233" s="701">
        <v>0</v>
      </c>
      <c r="J233" s="702">
        <v>-34.260758414416998</v>
      </c>
      <c r="K233" s="705">
        <v>0</v>
      </c>
    </row>
    <row r="234" spans="1:11" ht="14.4" customHeight="1" thickBot="1" x14ac:dyDescent="0.35">
      <c r="A234" s="726" t="s">
        <v>555</v>
      </c>
      <c r="B234" s="706">
        <v>14.172803113162001</v>
      </c>
      <c r="C234" s="706">
        <v>780.53599999999994</v>
      </c>
      <c r="D234" s="707">
        <v>766.36319688683795</v>
      </c>
      <c r="E234" s="713">
        <v>55.072803436824998</v>
      </c>
      <c r="F234" s="706">
        <v>82.225820194603003</v>
      </c>
      <c r="G234" s="707">
        <v>34.260758414416998</v>
      </c>
      <c r="H234" s="709">
        <v>0</v>
      </c>
      <c r="I234" s="706">
        <v>0</v>
      </c>
      <c r="J234" s="707">
        <v>-34.260758414416998</v>
      </c>
      <c r="K234" s="714">
        <v>0</v>
      </c>
    </row>
    <row r="235" spans="1:11" ht="14.4" customHeight="1" thickBot="1" x14ac:dyDescent="0.35">
      <c r="A235" s="722" t="s">
        <v>556</v>
      </c>
      <c r="B235" s="706">
        <v>14.172803113162001</v>
      </c>
      <c r="C235" s="706">
        <v>780.53599999999994</v>
      </c>
      <c r="D235" s="707">
        <v>766.36319688683795</v>
      </c>
      <c r="E235" s="713">
        <v>55.072803436824998</v>
      </c>
      <c r="F235" s="706">
        <v>82.225820194603003</v>
      </c>
      <c r="G235" s="707">
        <v>34.260758414416998</v>
      </c>
      <c r="H235" s="709">
        <v>0</v>
      </c>
      <c r="I235" s="706">
        <v>0</v>
      </c>
      <c r="J235" s="707">
        <v>-34.260758414416998</v>
      </c>
      <c r="K235" s="714">
        <v>0</v>
      </c>
    </row>
    <row r="236" spans="1:11" ht="14.4" customHeight="1" thickBot="1" x14ac:dyDescent="0.35">
      <c r="A236" s="723" t="s">
        <v>557</v>
      </c>
      <c r="B236" s="701">
        <v>0</v>
      </c>
      <c r="C236" s="701">
        <v>729.40800000000002</v>
      </c>
      <c r="D236" s="702">
        <v>729.40800000000002</v>
      </c>
      <c r="E236" s="711" t="s">
        <v>343</v>
      </c>
      <c r="F236" s="701">
        <v>0</v>
      </c>
      <c r="G236" s="702">
        <v>0</v>
      </c>
      <c r="H236" s="704">
        <v>0</v>
      </c>
      <c r="I236" s="701">
        <v>0</v>
      </c>
      <c r="J236" s="702">
        <v>0</v>
      </c>
      <c r="K236" s="705">
        <v>5</v>
      </c>
    </row>
    <row r="237" spans="1:11" ht="14.4" customHeight="1" thickBot="1" x14ac:dyDescent="0.35">
      <c r="A237" s="723" t="s">
        <v>558</v>
      </c>
      <c r="B237" s="701">
        <v>14.172803113162001</v>
      </c>
      <c r="C237" s="701">
        <v>51.128</v>
      </c>
      <c r="D237" s="702">
        <v>36.955196886837001</v>
      </c>
      <c r="E237" s="703">
        <v>3.6074726779000001</v>
      </c>
      <c r="F237" s="701">
        <v>82.225820194603003</v>
      </c>
      <c r="G237" s="702">
        <v>34.260758414416998</v>
      </c>
      <c r="H237" s="704">
        <v>0</v>
      </c>
      <c r="I237" s="701">
        <v>0</v>
      </c>
      <c r="J237" s="702">
        <v>-34.260758414416998</v>
      </c>
      <c r="K237" s="705">
        <v>0</v>
      </c>
    </row>
    <row r="238" spans="1:11" ht="14.4" customHeight="1" thickBot="1" x14ac:dyDescent="0.35">
      <c r="A238" s="719" t="s">
        <v>559</v>
      </c>
      <c r="B238" s="701">
        <v>9945.3657913510906</v>
      </c>
      <c r="C238" s="701">
        <v>12651.92352</v>
      </c>
      <c r="D238" s="702">
        <v>2706.5577286489101</v>
      </c>
      <c r="E238" s="703">
        <v>1.2721426024369999</v>
      </c>
      <c r="F238" s="701">
        <v>11151.660673857599</v>
      </c>
      <c r="G238" s="702">
        <v>4646.5252807739998</v>
      </c>
      <c r="H238" s="704">
        <v>1050.152</v>
      </c>
      <c r="I238" s="701">
        <v>5464.3699500000002</v>
      </c>
      <c r="J238" s="702">
        <v>817.84466922600404</v>
      </c>
      <c r="K238" s="705">
        <v>0.49000504138399997</v>
      </c>
    </row>
    <row r="239" spans="1:11" ht="14.4" customHeight="1" thickBot="1" x14ac:dyDescent="0.35">
      <c r="A239" s="724" t="s">
        <v>560</v>
      </c>
      <c r="B239" s="706">
        <v>9945.3657913510906</v>
      </c>
      <c r="C239" s="706">
        <v>12651.92352</v>
      </c>
      <c r="D239" s="707">
        <v>2706.5577286489101</v>
      </c>
      <c r="E239" s="713">
        <v>1.2721426024369999</v>
      </c>
      <c r="F239" s="706">
        <v>11151.660673857599</v>
      </c>
      <c r="G239" s="707">
        <v>4646.5252807739998</v>
      </c>
      <c r="H239" s="709">
        <v>1050.152</v>
      </c>
      <c r="I239" s="706">
        <v>5464.3699500000002</v>
      </c>
      <c r="J239" s="707">
        <v>817.84466922600404</v>
      </c>
      <c r="K239" s="714">
        <v>0.49000504138399997</v>
      </c>
    </row>
    <row r="240" spans="1:11" ht="14.4" customHeight="1" thickBot="1" x14ac:dyDescent="0.35">
      <c r="A240" s="726" t="s">
        <v>54</v>
      </c>
      <c r="B240" s="706">
        <v>9945.3657913510906</v>
      </c>
      <c r="C240" s="706">
        <v>12651.92352</v>
      </c>
      <c r="D240" s="707">
        <v>2706.5577286489101</v>
      </c>
      <c r="E240" s="713">
        <v>1.2721426024369999</v>
      </c>
      <c r="F240" s="706">
        <v>11151.660673857599</v>
      </c>
      <c r="G240" s="707">
        <v>4646.5252807739998</v>
      </c>
      <c r="H240" s="709">
        <v>1050.152</v>
      </c>
      <c r="I240" s="706">
        <v>5464.3699500000002</v>
      </c>
      <c r="J240" s="707">
        <v>817.84466922600404</v>
      </c>
      <c r="K240" s="714">
        <v>0.49000504138399997</v>
      </c>
    </row>
    <row r="241" spans="1:11" ht="14.4" customHeight="1" thickBot="1" x14ac:dyDescent="0.35">
      <c r="A241" s="725" t="s">
        <v>561</v>
      </c>
      <c r="B241" s="701">
        <v>359.88841301260999</v>
      </c>
      <c r="C241" s="701">
        <v>287.47563000000002</v>
      </c>
      <c r="D241" s="702">
        <v>-72.412783012610006</v>
      </c>
      <c r="E241" s="703">
        <v>0.79879101300699995</v>
      </c>
      <c r="F241" s="701">
        <v>0</v>
      </c>
      <c r="G241" s="702">
        <v>0</v>
      </c>
      <c r="H241" s="704">
        <v>3.9786199999999998</v>
      </c>
      <c r="I241" s="701">
        <v>98.96566</v>
      </c>
      <c r="J241" s="702">
        <v>98.96566</v>
      </c>
      <c r="K241" s="712" t="s">
        <v>343</v>
      </c>
    </row>
    <row r="242" spans="1:11" ht="14.4" customHeight="1" thickBot="1" x14ac:dyDescent="0.35">
      <c r="A242" s="723" t="s">
        <v>562</v>
      </c>
      <c r="B242" s="701">
        <v>359.88841301260999</v>
      </c>
      <c r="C242" s="701">
        <v>287.47563000000002</v>
      </c>
      <c r="D242" s="702">
        <v>-72.412783012610006</v>
      </c>
      <c r="E242" s="703">
        <v>0.79879101300699995</v>
      </c>
      <c r="F242" s="701">
        <v>0</v>
      </c>
      <c r="G242" s="702">
        <v>0</v>
      </c>
      <c r="H242" s="704">
        <v>3.9786199999999998</v>
      </c>
      <c r="I242" s="701">
        <v>98.96566</v>
      </c>
      <c r="J242" s="702">
        <v>98.96566</v>
      </c>
      <c r="K242" s="712" t="s">
        <v>343</v>
      </c>
    </row>
    <row r="243" spans="1:11" ht="14.4" customHeight="1" thickBot="1" x14ac:dyDescent="0.35">
      <c r="A243" s="722" t="s">
        <v>563</v>
      </c>
      <c r="B243" s="706">
        <v>101.745586949849</v>
      </c>
      <c r="C243" s="706">
        <v>92.52</v>
      </c>
      <c r="D243" s="707">
        <v>-9.2255869498479992</v>
      </c>
      <c r="E243" s="713">
        <v>0.90932690815899997</v>
      </c>
      <c r="F243" s="706">
        <v>134.476603583338</v>
      </c>
      <c r="G243" s="707">
        <v>56.031918159724</v>
      </c>
      <c r="H243" s="709">
        <v>9.1875</v>
      </c>
      <c r="I243" s="706">
        <v>34.133499999999998</v>
      </c>
      <c r="J243" s="707">
        <v>-21.898418159723999</v>
      </c>
      <c r="K243" s="714">
        <v>0.25382482224000003</v>
      </c>
    </row>
    <row r="244" spans="1:11" ht="14.4" customHeight="1" thickBot="1" x14ac:dyDescent="0.35">
      <c r="A244" s="723" t="s">
        <v>564</v>
      </c>
      <c r="B244" s="701">
        <v>101.745586949849</v>
      </c>
      <c r="C244" s="701">
        <v>92.52</v>
      </c>
      <c r="D244" s="702">
        <v>-9.2255869498479992</v>
      </c>
      <c r="E244" s="703">
        <v>0.90932690815899997</v>
      </c>
      <c r="F244" s="701">
        <v>134.476603583338</v>
      </c>
      <c r="G244" s="702">
        <v>56.031918159724</v>
      </c>
      <c r="H244" s="704">
        <v>9.1875</v>
      </c>
      <c r="I244" s="701">
        <v>34.133499999999998</v>
      </c>
      <c r="J244" s="702">
        <v>-21.898418159723999</v>
      </c>
      <c r="K244" s="705">
        <v>0.25382482224000003</v>
      </c>
    </row>
    <row r="245" spans="1:11" ht="14.4" customHeight="1" thickBot="1" x14ac:dyDescent="0.35">
      <c r="A245" s="722" t="s">
        <v>565</v>
      </c>
      <c r="B245" s="706">
        <v>190.83113238895601</v>
      </c>
      <c r="C245" s="706">
        <v>155.00876</v>
      </c>
      <c r="D245" s="707">
        <v>-35.822372388955998</v>
      </c>
      <c r="E245" s="713">
        <v>0.81228234648800002</v>
      </c>
      <c r="F245" s="706">
        <v>177.713773493703</v>
      </c>
      <c r="G245" s="707">
        <v>74.047405622376004</v>
      </c>
      <c r="H245" s="709">
        <v>9.5998000000000001</v>
      </c>
      <c r="I245" s="706">
        <v>47.203859999999999</v>
      </c>
      <c r="J245" s="707">
        <v>-26.843545622375999</v>
      </c>
      <c r="K245" s="714">
        <v>0.26561734114300001</v>
      </c>
    </row>
    <row r="246" spans="1:11" ht="14.4" customHeight="1" thickBot="1" x14ac:dyDescent="0.35">
      <c r="A246" s="723" t="s">
        <v>566</v>
      </c>
      <c r="B246" s="701">
        <v>63.813818001648997</v>
      </c>
      <c r="C246" s="701">
        <v>68.924000000000007</v>
      </c>
      <c r="D246" s="702">
        <v>5.1101819983499999</v>
      </c>
      <c r="E246" s="703">
        <v>1.080079552648</v>
      </c>
      <c r="F246" s="701">
        <v>42.593663006494999</v>
      </c>
      <c r="G246" s="702">
        <v>17.747359586039</v>
      </c>
      <c r="H246" s="704">
        <v>1.48</v>
      </c>
      <c r="I246" s="701">
        <v>15.02</v>
      </c>
      <c r="J246" s="702">
        <v>-2.7273595860389999</v>
      </c>
      <c r="K246" s="705">
        <v>0.35263461603899998</v>
      </c>
    </row>
    <row r="247" spans="1:11" ht="14.4" customHeight="1" thickBot="1" x14ac:dyDescent="0.35">
      <c r="A247" s="723" t="s">
        <v>567</v>
      </c>
      <c r="B247" s="701">
        <v>89.670501648965995</v>
      </c>
      <c r="C247" s="701">
        <v>45.0807</v>
      </c>
      <c r="D247" s="702">
        <v>-44.589801648966002</v>
      </c>
      <c r="E247" s="703">
        <v>0.50273723432999995</v>
      </c>
      <c r="F247" s="701">
        <v>105.304799642961</v>
      </c>
      <c r="G247" s="702">
        <v>43.876999851233002</v>
      </c>
      <c r="H247" s="704">
        <v>1.7546999999999999</v>
      </c>
      <c r="I247" s="701">
        <v>17.016400000000001</v>
      </c>
      <c r="J247" s="702">
        <v>-26.860599851233001</v>
      </c>
      <c r="K247" s="705">
        <v>0.16159187480199999</v>
      </c>
    </row>
    <row r="248" spans="1:11" ht="14.4" customHeight="1" thickBot="1" x14ac:dyDescent="0.35">
      <c r="A248" s="723" t="s">
        <v>568</v>
      </c>
      <c r="B248" s="701">
        <v>37.346812738339999</v>
      </c>
      <c r="C248" s="701">
        <v>41.004060000000003</v>
      </c>
      <c r="D248" s="702">
        <v>3.6572472616590002</v>
      </c>
      <c r="E248" s="703">
        <v>1.097926623277</v>
      </c>
      <c r="F248" s="701">
        <v>29.815310844246</v>
      </c>
      <c r="G248" s="702">
        <v>12.423046185102001</v>
      </c>
      <c r="H248" s="704">
        <v>6.3651</v>
      </c>
      <c r="I248" s="701">
        <v>15.16746</v>
      </c>
      <c r="J248" s="702">
        <v>2.7444138148969999</v>
      </c>
      <c r="K248" s="705">
        <v>0.50871379739199996</v>
      </c>
    </row>
    <row r="249" spans="1:11" ht="14.4" customHeight="1" thickBot="1" x14ac:dyDescent="0.35">
      <c r="A249" s="722" t="s">
        <v>569</v>
      </c>
      <c r="B249" s="706">
        <v>1149.12040588692</v>
      </c>
      <c r="C249" s="706">
        <v>1133.7697499999999</v>
      </c>
      <c r="D249" s="707">
        <v>-15.350655886924001</v>
      </c>
      <c r="E249" s="713">
        <v>0.98664138604700002</v>
      </c>
      <c r="F249" s="706">
        <v>996.05369466594095</v>
      </c>
      <c r="G249" s="707">
        <v>415.02237277747503</v>
      </c>
      <c r="H249" s="709">
        <v>109.41719999999999</v>
      </c>
      <c r="I249" s="706">
        <v>493.78237999999999</v>
      </c>
      <c r="J249" s="707">
        <v>78.760007222523996</v>
      </c>
      <c r="K249" s="714">
        <v>0.49573871634</v>
      </c>
    </row>
    <row r="250" spans="1:11" ht="14.4" customHeight="1" thickBot="1" x14ac:dyDescent="0.35">
      <c r="A250" s="723" t="s">
        <v>570</v>
      </c>
      <c r="B250" s="701">
        <v>1149.12040588692</v>
      </c>
      <c r="C250" s="701">
        <v>1133.7697499999999</v>
      </c>
      <c r="D250" s="702">
        <v>-15.350655886924001</v>
      </c>
      <c r="E250" s="703">
        <v>0.98664138604700002</v>
      </c>
      <c r="F250" s="701">
        <v>996.05369466594095</v>
      </c>
      <c r="G250" s="702">
        <v>415.02237277747503</v>
      </c>
      <c r="H250" s="704">
        <v>109.41719999999999</v>
      </c>
      <c r="I250" s="701">
        <v>493.78237999999999</v>
      </c>
      <c r="J250" s="702">
        <v>78.760007222523996</v>
      </c>
      <c r="K250" s="705">
        <v>0.49573871634</v>
      </c>
    </row>
    <row r="251" spans="1:11" ht="14.4" customHeight="1" thickBot="1" x14ac:dyDescent="0.35">
      <c r="A251" s="722" t="s">
        <v>571</v>
      </c>
      <c r="B251" s="706">
        <v>0</v>
      </c>
      <c r="C251" s="706">
        <v>2.1829999999999998</v>
      </c>
      <c r="D251" s="707">
        <v>2.1829999999999998</v>
      </c>
      <c r="E251" s="708" t="s">
        <v>343</v>
      </c>
      <c r="F251" s="706">
        <v>0</v>
      </c>
      <c r="G251" s="707">
        <v>0</v>
      </c>
      <c r="H251" s="709">
        <v>0.28000000000000003</v>
      </c>
      <c r="I251" s="706">
        <v>0.77</v>
      </c>
      <c r="J251" s="707">
        <v>0.77</v>
      </c>
      <c r="K251" s="710" t="s">
        <v>343</v>
      </c>
    </row>
    <row r="252" spans="1:11" ht="14.4" customHeight="1" thickBot="1" x14ac:dyDescent="0.35">
      <c r="A252" s="723" t="s">
        <v>572</v>
      </c>
      <c r="B252" s="701">
        <v>0</v>
      </c>
      <c r="C252" s="701">
        <v>2.1829999999999998</v>
      </c>
      <c r="D252" s="702">
        <v>2.1829999999999998</v>
      </c>
      <c r="E252" s="711" t="s">
        <v>343</v>
      </c>
      <c r="F252" s="701">
        <v>0</v>
      </c>
      <c r="G252" s="702">
        <v>0</v>
      </c>
      <c r="H252" s="704">
        <v>0.28000000000000003</v>
      </c>
      <c r="I252" s="701">
        <v>0.77</v>
      </c>
      <c r="J252" s="702">
        <v>0.77</v>
      </c>
      <c r="K252" s="712" t="s">
        <v>343</v>
      </c>
    </row>
    <row r="253" spans="1:11" ht="14.4" customHeight="1" thickBot="1" x14ac:dyDescent="0.35">
      <c r="A253" s="722" t="s">
        <v>573</v>
      </c>
      <c r="B253" s="706">
        <v>934.51121227791396</v>
      </c>
      <c r="C253" s="706">
        <v>958.35744</v>
      </c>
      <c r="D253" s="707">
        <v>23.846227722085999</v>
      </c>
      <c r="E253" s="713">
        <v>1.0255173264999999</v>
      </c>
      <c r="F253" s="706">
        <v>1246.84687506722</v>
      </c>
      <c r="G253" s="707">
        <v>519.51953127800698</v>
      </c>
      <c r="H253" s="709">
        <v>78.221109999999996</v>
      </c>
      <c r="I253" s="706">
        <v>382.52123999999998</v>
      </c>
      <c r="J253" s="707">
        <v>-136.998291278008</v>
      </c>
      <c r="K253" s="714">
        <v>0.30679087195799998</v>
      </c>
    </row>
    <row r="254" spans="1:11" ht="14.4" customHeight="1" thickBot="1" x14ac:dyDescent="0.35">
      <c r="A254" s="723" t="s">
        <v>574</v>
      </c>
      <c r="B254" s="701">
        <v>934.51121227791396</v>
      </c>
      <c r="C254" s="701">
        <v>958.35744</v>
      </c>
      <c r="D254" s="702">
        <v>23.846227722085999</v>
      </c>
      <c r="E254" s="703">
        <v>1.0255173264999999</v>
      </c>
      <c r="F254" s="701">
        <v>1246.84687506722</v>
      </c>
      <c r="G254" s="702">
        <v>519.51953127800698</v>
      </c>
      <c r="H254" s="704">
        <v>78.221109999999996</v>
      </c>
      <c r="I254" s="701">
        <v>382.52123999999998</v>
      </c>
      <c r="J254" s="702">
        <v>-136.998291278008</v>
      </c>
      <c r="K254" s="705">
        <v>0.30679087195799998</v>
      </c>
    </row>
    <row r="255" spans="1:11" ht="14.4" customHeight="1" thickBot="1" x14ac:dyDescent="0.35">
      <c r="A255" s="722" t="s">
        <v>575</v>
      </c>
      <c r="B255" s="706">
        <v>0</v>
      </c>
      <c r="C255" s="706">
        <v>1349.23783</v>
      </c>
      <c r="D255" s="707">
        <v>1349.23783</v>
      </c>
      <c r="E255" s="708" t="s">
        <v>343</v>
      </c>
      <c r="F255" s="706">
        <v>0</v>
      </c>
      <c r="G255" s="707">
        <v>0</v>
      </c>
      <c r="H255" s="709">
        <v>120.89375</v>
      </c>
      <c r="I255" s="706">
        <v>617.90236000000004</v>
      </c>
      <c r="J255" s="707">
        <v>617.90236000000004</v>
      </c>
      <c r="K255" s="710" t="s">
        <v>343</v>
      </c>
    </row>
    <row r="256" spans="1:11" ht="14.4" customHeight="1" thickBot="1" x14ac:dyDescent="0.35">
      <c r="A256" s="723" t="s">
        <v>576</v>
      </c>
      <c r="B256" s="701">
        <v>0</v>
      </c>
      <c r="C256" s="701">
        <v>1349.23783</v>
      </c>
      <c r="D256" s="702">
        <v>1349.23783</v>
      </c>
      <c r="E256" s="711" t="s">
        <v>343</v>
      </c>
      <c r="F256" s="701">
        <v>0</v>
      </c>
      <c r="G256" s="702">
        <v>0</v>
      </c>
      <c r="H256" s="704">
        <v>120.89375</v>
      </c>
      <c r="I256" s="701">
        <v>617.90236000000004</v>
      </c>
      <c r="J256" s="702">
        <v>617.90236000000004</v>
      </c>
      <c r="K256" s="712" t="s">
        <v>343</v>
      </c>
    </row>
    <row r="257" spans="1:11" ht="14.4" customHeight="1" thickBot="1" x14ac:dyDescent="0.35">
      <c r="A257" s="722" t="s">
        <v>577</v>
      </c>
      <c r="B257" s="706">
        <v>7209.2690408348399</v>
      </c>
      <c r="C257" s="706">
        <v>8673.37111</v>
      </c>
      <c r="D257" s="707">
        <v>1464.1020691651599</v>
      </c>
      <c r="E257" s="713">
        <v>1.2030860633539999</v>
      </c>
      <c r="F257" s="706">
        <v>8596.5697270473902</v>
      </c>
      <c r="G257" s="707">
        <v>3581.9040529364102</v>
      </c>
      <c r="H257" s="709">
        <v>718.57402000000002</v>
      </c>
      <c r="I257" s="706">
        <v>3789.0909499999998</v>
      </c>
      <c r="J257" s="707">
        <v>207.186897063587</v>
      </c>
      <c r="K257" s="714">
        <v>0.44076777951000001</v>
      </c>
    </row>
    <row r="258" spans="1:11" ht="14.4" customHeight="1" thickBot="1" x14ac:dyDescent="0.35">
      <c r="A258" s="723" t="s">
        <v>578</v>
      </c>
      <c r="B258" s="701">
        <v>7209.2690408348399</v>
      </c>
      <c r="C258" s="701">
        <v>8673.37111</v>
      </c>
      <c r="D258" s="702">
        <v>1464.1020691651599</v>
      </c>
      <c r="E258" s="703">
        <v>1.2030860633539999</v>
      </c>
      <c r="F258" s="701">
        <v>8596.5697270473902</v>
      </c>
      <c r="G258" s="702">
        <v>3581.9040529364102</v>
      </c>
      <c r="H258" s="704">
        <v>718.57402000000002</v>
      </c>
      <c r="I258" s="701">
        <v>3789.0909499999998</v>
      </c>
      <c r="J258" s="702">
        <v>207.186897063587</v>
      </c>
      <c r="K258" s="705">
        <v>0.44076777951000001</v>
      </c>
    </row>
    <row r="259" spans="1:11" ht="14.4" customHeight="1" thickBot="1" x14ac:dyDescent="0.35">
      <c r="A259" s="719" t="s">
        <v>579</v>
      </c>
      <c r="B259" s="701">
        <v>0</v>
      </c>
      <c r="C259" s="701">
        <v>103.6546</v>
      </c>
      <c r="D259" s="702">
        <v>103.6546</v>
      </c>
      <c r="E259" s="711" t="s">
        <v>343</v>
      </c>
      <c r="F259" s="701">
        <v>0</v>
      </c>
      <c r="G259" s="702">
        <v>0</v>
      </c>
      <c r="H259" s="704">
        <v>8.8709999999999997E-2</v>
      </c>
      <c r="I259" s="701">
        <v>11.570639999999999</v>
      </c>
      <c r="J259" s="702">
        <v>11.570639999999999</v>
      </c>
      <c r="K259" s="712" t="s">
        <v>329</v>
      </c>
    </row>
    <row r="260" spans="1:11" ht="14.4" customHeight="1" thickBot="1" x14ac:dyDescent="0.35">
      <c r="A260" s="724" t="s">
        <v>580</v>
      </c>
      <c r="B260" s="706">
        <v>0</v>
      </c>
      <c r="C260" s="706">
        <v>103.6546</v>
      </c>
      <c r="D260" s="707">
        <v>103.6546</v>
      </c>
      <c r="E260" s="708" t="s">
        <v>343</v>
      </c>
      <c r="F260" s="706">
        <v>0</v>
      </c>
      <c r="G260" s="707">
        <v>0</v>
      </c>
      <c r="H260" s="709">
        <v>8.8709999999999997E-2</v>
      </c>
      <c r="I260" s="706">
        <v>11.570639999999999</v>
      </c>
      <c r="J260" s="707">
        <v>11.570639999999999</v>
      </c>
      <c r="K260" s="710" t="s">
        <v>329</v>
      </c>
    </row>
    <row r="261" spans="1:11" ht="14.4" customHeight="1" thickBot="1" x14ac:dyDescent="0.35">
      <c r="A261" s="726" t="s">
        <v>581</v>
      </c>
      <c r="B261" s="706">
        <v>0</v>
      </c>
      <c r="C261" s="706">
        <v>103.6546</v>
      </c>
      <c r="D261" s="707">
        <v>103.6546</v>
      </c>
      <c r="E261" s="708" t="s">
        <v>343</v>
      </c>
      <c r="F261" s="706">
        <v>0</v>
      </c>
      <c r="G261" s="707">
        <v>0</v>
      </c>
      <c r="H261" s="709">
        <v>8.8709999999999997E-2</v>
      </c>
      <c r="I261" s="706">
        <v>11.570639999999999</v>
      </c>
      <c r="J261" s="707">
        <v>11.570639999999999</v>
      </c>
      <c r="K261" s="710" t="s">
        <v>329</v>
      </c>
    </row>
    <row r="262" spans="1:11" ht="14.4" customHeight="1" thickBot="1" x14ac:dyDescent="0.35">
      <c r="A262" s="722" t="s">
        <v>582</v>
      </c>
      <c r="B262" s="706">
        <v>0</v>
      </c>
      <c r="C262" s="706">
        <v>103.6546</v>
      </c>
      <c r="D262" s="707">
        <v>103.6546</v>
      </c>
      <c r="E262" s="708" t="s">
        <v>343</v>
      </c>
      <c r="F262" s="706">
        <v>0</v>
      </c>
      <c r="G262" s="707">
        <v>0</v>
      </c>
      <c r="H262" s="709">
        <v>8.8709999999999997E-2</v>
      </c>
      <c r="I262" s="706">
        <v>11.570639999999999</v>
      </c>
      <c r="J262" s="707">
        <v>11.570639999999999</v>
      </c>
      <c r="K262" s="710" t="s">
        <v>343</v>
      </c>
    </row>
    <row r="263" spans="1:11" ht="14.4" customHeight="1" thickBot="1" x14ac:dyDescent="0.35">
      <c r="A263" s="723" t="s">
        <v>583</v>
      </c>
      <c r="B263" s="701">
        <v>0</v>
      </c>
      <c r="C263" s="701">
        <v>32.520000000000003</v>
      </c>
      <c r="D263" s="702">
        <v>32.520000000000003</v>
      </c>
      <c r="E263" s="711" t="s">
        <v>343</v>
      </c>
      <c r="F263" s="701">
        <v>0</v>
      </c>
      <c r="G263" s="702">
        <v>0</v>
      </c>
      <c r="H263" s="704">
        <v>8.8709999999999997E-2</v>
      </c>
      <c r="I263" s="701">
        <v>10.97884</v>
      </c>
      <c r="J263" s="702">
        <v>10.97884</v>
      </c>
      <c r="K263" s="712" t="s">
        <v>343</v>
      </c>
    </row>
    <row r="264" spans="1:11" ht="14.4" customHeight="1" thickBot="1" x14ac:dyDescent="0.35">
      <c r="A264" s="723" t="s">
        <v>584</v>
      </c>
      <c r="B264" s="701">
        <v>0</v>
      </c>
      <c r="C264" s="701">
        <v>71.134600000000006</v>
      </c>
      <c r="D264" s="702">
        <v>71.134600000000006</v>
      </c>
      <c r="E264" s="711" t="s">
        <v>343</v>
      </c>
      <c r="F264" s="701">
        <v>0</v>
      </c>
      <c r="G264" s="702">
        <v>0</v>
      </c>
      <c r="H264" s="704">
        <v>0</v>
      </c>
      <c r="I264" s="701">
        <v>0.59179999999999999</v>
      </c>
      <c r="J264" s="702">
        <v>0.59179999999999999</v>
      </c>
      <c r="K264" s="712" t="s">
        <v>343</v>
      </c>
    </row>
    <row r="265" spans="1:11" ht="14.4" customHeight="1" thickBot="1" x14ac:dyDescent="0.35">
      <c r="A265" s="727"/>
      <c r="B265" s="701">
        <v>15066.448245829501</v>
      </c>
      <c r="C265" s="701">
        <v>-1267.7793799999899</v>
      </c>
      <c r="D265" s="702">
        <v>-16334.227625829501</v>
      </c>
      <c r="E265" s="703">
        <v>-8.4145868974000004E-2</v>
      </c>
      <c r="F265" s="701">
        <v>1155.4433725203</v>
      </c>
      <c r="G265" s="702">
        <v>481.434738550124</v>
      </c>
      <c r="H265" s="704">
        <v>-3688.22381</v>
      </c>
      <c r="I265" s="701">
        <v>-7364.0247500000996</v>
      </c>
      <c r="J265" s="702">
        <v>-7845.4594885502202</v>
      </c>
      <c r="K265" s="705">
        <v>-6.3733324584629996</v>
      </c>
    </row>
    <row r="266" spans="1:11" ht="14.4" customHeight="1" thickBot="1" x14ac:dyDescent="0.35">
      <c r="A266" s="728" t="s">
        <v>66</v>
      </c>
      <c r="B266" s="715">
        <v>15066.448245829501</v>
      </c>
      <c r="C266" s="715">
        <v>-1267.7793799999899</v>
      </c>
      <c r="D266" s="716">
        <v>-16334.227625829501</v>
      </c>
      <c r="E266" s="717" t="s">
        <v>343</v>
      </c>
      <c r="F266" s="715">
        <v>1155.4433725203</v>
      </c>
      <c r="G266" s="716">
        <v>481.43473855013099</v>
      </c>
      <c r="H266" s="715">
        <v>-3688.22381</v>
      </c>
      <c r="I266" s="715">
        <v>-7364.0247500000996</v>
      </c>
      <c r="J266" s="716">
        <v>-7845.4594885502202</v>
      </c>
      <c r="K266" s="718">
        <v>-6.3733324584629996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585</v>
      </c>
      <c r="B5" s="730" t="s">
        <v>586</v>
      </c>
      <c r="C5" s="731" t="s">
        <v>587</v>
      </c>
      <c r="D5" s="731" t="s">
        <v>587</v>
      </c>
      <c r="E5" s="731"/>
      <c r="F5" s="731" t="s">
        <v>587</v>
      </c>
      <c r="G5" s="731" t="s">
        <v>587</v>
      </c>
      <c r="H5" s="731" t="s">
        <v>587</v>
      </c>
      <c r="I5" s="732" t="s">
        <v>587</v>
      </c>
      <c r="J5" s="733" t="s">
        <v>73</v>
      </c>
    </row>
    <row r="6" spans="1:10" ht="14.4" customHeight="1" x14ac:dyDescent="0.3">
      <c r="A6" s="729" t="s">
        <v>585</v>
      </c>
      <c r="B6" s="730" t="s">
        <v>588</v>
      </c>
      <c r="C6" s="731">
        <v>2425.5513799999999</v>
      </c>
      <c r="D6" s="731">
        <v>2412.59735</v>
      </c>
      <c r="E6" s="731"/>
      <c r="F6" s="731">
        <v>3334.5769299999988</v>
      </c>
      <c r="G6" s="731">
        <v>2565.7365672912597</v>
      </c>
      <c r="H6" s="731">
        <v>768.84036270873912</v>
      </c>
      <c r="I6" s="732">
        <v>1.2996567818029858</v>
      </c>
      <c r="J6" s="733" t="s">
        <v>1</v>
      </c>
    </row>
    <row r="7" spans="1:10" ht="14.4" customHeight="1" x14ac:dyDescent="0.3">
      <c r="A7" s="729" t="s">
        <v>585</v>
      </c>
      <c r="B7" s="730" t="s">
        <v>589</v>
      </c>
      <c r="C7" s="731">
        <v>194.71277000000003</v>
      </c>
      <c r="D7" s="731">
        <v>124.43400000000001</v>
      </c>
      <c r="E7" s="731"/>
      <c r="F7" s="731">
        <v>175.61883</v>
      </c>
      <c r="G7" s="731">
        <v>131.24999609375001</v>
      </c>
      <c r="H7" s="731">
        <v>44.368833906249989</v>
      </c>
      <c r="I7" s="732">
        <v>1.3380482683942936</v>
      </c>
      <c r="J7" s="733" t="s">
        <v>1</v>
      </c>
    </row>
    <row r="8" spans="1:10" ht="14.4" customHeight="1" x14ac:dyDescent="0.3">
      <c r="A8" s="729" t="s">
        <v>585</v>
      </c>
      <c r="B8" s="730" t="s">
        <v>590</v>
      </c>
      <c r="C8" s="731">
        <v>36.019750000000002</v>
      </c>
      <c r="D8" s="731">
        <v>32.926519999999996</v>
      </c>
      <c r="E8" s="731"/>
      <c r="F8" s="731">
        <v>65.93141</v>
      </c>
      <c r="G8" s="731">
        <v>33.333332031250002</v>
      </c>
      <c r="H8" s="731">
        <v>32.598077968749998</v>
      </c>
      <c r="I8" s="732">
        <v>1.977942377263374</v>
      </c>
      <c r="J8" s="733" t="s">
        <v>1</v>
      </c>
    </row>
    <row r="9" spans="1:10" ht="14.4" customHeight="1" x14ac:dyDescent="0.3">
      <c r="A9" s="729" t="s">
        <v>585</v>
      </c>
      <c r="B9" s="730" t="s">
        <v>591</v>
      </c>
      <c r="C9" s="731">
        <v>0</v>
      </c>
      <c r="D9" s="731">
        <v>0</v>
      </c>
      <c r="E9" s="731"/>
      <c r="F9" s="731">
        <v>0</v>
      </c>
      <c r="G9" s="731">
        <v>4.1666665039062503</v>
      </c>
      <c r="H9" s="731">
        <v>-4.1666665039062503</v>
      </c>
      <c r="I9" s="732">
        <v>0</v>
      </c>
      <c r="J9" s="733" t="s">
        <v>1</v>
      </c>
    </row>
    <row r="10" spans="1:10" ht="14.4" customHeight="1" x14ac:dyDescent="0.3">
      <c r="A10" s="729" t="s">
        <v>585</v>
      </c>
      <c r="B10" s="730" t="s">
        <v>592</v>
      </c>
      <c r="C10" s="731">
        <v>311.54529999999994</v>
      </c>
      <c r="D10" s="731">
        <v>486.32592000000011</v>
      </c>
      <c r="E10" s="731"/>
      <c r="F10" s="731">
        <v>843.31552000000045</v>
      </c>
      <c r="G10" s="731">
        <v>533.33336767578123</v>
      </c>
      <c r="H10" s="731">
        <v>309.98215232421921</v>
      </c>
      <c r="I10" s="732">
        <v>1.5812164981821661</v>
      </c>
      <c r="J10" s="733" t="s">
        <v>1</v>
      </c>
    </row>
    <row r="11" spans="1:10" ht="14.4" customHeight="1" x14ac:dyDescent="0.3">
      <c r="A11" s="729" t="s">
        <v>585</v>
      </c>
      <c r="B11" s="730" t="s">
        <v>593</v>
      </c>
      <c r="C11" s="731">
        <v>0</v>
      </c>
      <c r="D11" s="731">
        <v>10.66517</v>
      </c>
      <c r="E11" s="731"/>
      <c r="F11" s="731">
        <v>10.66517</v>
      </c>
      <c r="G11" s="731">
        <v>16.666666015625001</v>
      </c>
      <c r="H11" s="731">
        <v>-6.0014960156250012</v>
      </c>
      <c r="I11" s="732">
        <v>0.63991022499649308</v>
      </c>
      <c r="J11" s="733" t="s">
        <v>1</v>
      </c>
    </row>
    <row r="12" spans="1:10" ht="14.4" customHeight="1" x14ac:dyDescent="0.3">
      <c r="A12" s="729" t="s">
        <v>585</v>
      </c>
      <c r="B12" s="730" t="s">
        <v>594</v>
      </c>
      <c r="C12" s="731">
        <v>138.94920000000002</v>
      </c>
      <c r="D12" s="731">
        <v>262.70161999999999</v>
      </c>
      <c r="E12" s="731"/>
      <c r="F12" s="731">
        <v>284.77222999999992</v>
      </c>
      <c r="G12" s="731">
        <v>204.16666601562503</v>
      </c>
      <c r="H12" s="731">
        <v>80.605563984374896</v>
      </c>
      <c r="I12" s="732">
        <v>1.3948027636313858</v>
      </c>
      <c r="J12" s="733" t="s">
        <v>1</v>
      </c>
    </row>
    <row r="13" spans="1:10" ht="14.4" customHeight="1" x14ac:dyDescent="0.3">
      <c r="A13" s="729" t="s">
        <v>585</v>
      </c>
      <c r="B13" s="730" t="s">
        <v>595</v>
      </c>
      <c r="C13" s="731">
        <v>53.660169999999994</v>
      </c>
      <c r="D13" s="731">
        <v>28.745799999999999</v>
      </c>
      <c r="E13" s="731"/>
      <c r="F13" s="731">
        <v>11.493860000000002</v>
      </c>
      <c r="G13" s="731">
        <v>60.416667968750005</v>
      </c>
      <c r="H13" s="731">
        <v>-48.922807968750007</v>
      </c>
      <c r="I13" s="732">
        <v>0.19024319589993113</v>
      </c>
      <c r="J13" s="733" t="s">
        <v>1</v>
      </c>
    </row>
    <row r="14" spans="1:10" ht="14.4" customHeight="1" x14ac:dyDescent="0.3">
      <c r="A14" s="729" t="s">
        <v>585</v>
      </c>
      <c r="B14" s="730" t="s">
        <v>596</v>
      </c>
      <c r="C14" s="731">
        <v>116.72320999999999</v>
      </c>
      <c r="D14" s="731">
        <v>113.82485</v>
      </c>
      <c r="E14" s="731"/>
      <c r="F14" s="731">
        <v>93.328710000000001</v>
      </c>
      <c r="G14" s="731">
        <v>110.41666625976562</v>
      </c>
      <c r="H14" s="731">
        <v>-17.087956259765619</v>
      </c>
      <c r="I14" s="732">
        <v>0.84524115028464464</v>
      </c>
      <c r="J14" s="733" t="s">
        <v>1</v>
      </c>
    </row>
    <row r="15" spans="1:10" ht="14.4" customHeight="1" x14ac:dyDescent="0.3">
      <c r="A15" s="729" t="s">
        <v>585</v>
      </c>
      <c r="B15" s="730" t="s">
        <v>597</v>
      </c>
      <c r="C15" s="731">
        <v>3277.1617799999999</v>
      </c>
      <c r="D15" s="731">
        <v>3472.2212300000006</v>
      </c>
      <c r="E15" s="731"/>
      <c r="F15" s="731">
        <v>4819.7026599999981</v>
      </c>
      <c r="G15" s="731">
        <v>3659.4865958557125</v>
      </c>
      <c r="H15" s="731">
        <v>1160.2160641442856</v>
      </c>
      <c r="I15" s="732">
        <v>1.3170433976881359</v>
      </c>
      <c r="J15" s="733" t="s">
        <v>598</v>
      </c>
    </row>
    <row r="17" spans="1:10" ht="14.4" customHeight="1" x14ac:dyDescent="0.3">
      <c r="A17" s="729" t="s">
        <v>585</v>
      </c>
      <c r="B17" s="730" t="s">
        <v>586</v>
      </c>
      <c r="C17" s="731" t="s">
        <v>587</v>
      </c>
      <c r="D17" s="731" t="s">
        <v>587</v>
      </c>
      <c r="E17" s="731"/>
      <c r="F17" s="731" t="s">
        <v>587</v>
      </c>
      <c r="G17" s="731" t="s">
        <v>587</v>
      </c>
      <c r="H17" s="731" t="s">
        <v>587</v>
      </c>
      <c r="I17" s="732" t="s">
        <v>587</v>
      </c>
      <c r="J17" s="733" t="s">
        <v>73</v>
      </c>
    </row>
    <row r="18" spans="1:10" ht="14.4" customHeight="1" x14ac:dyDescent="0.3">
      <c r="A18" s="729" t="s">
        <v>599</v>
      </c>
      <c r="B18" s="730" t="s">
        <v>600</v>
      </c>
      <c r="C18" s="731" t="s">
        <v>587</v>
      </c>
      <c r="D18" s="731" t="s">
        <v>587</v>
      </c>
      <c r="E18" s="731"/>
      <c r="F18" s="731" t="s">
        <v>587</v>
      </c>
      <c r="G18" s="731" t="s">
        <v>587</v>
      </c>
      <c r="H18" s="731" t="s">
        <v>587</v>
      </c>
      <c r="I18" s="732" t="s">
        <v>587</v>
      </c>
      <c r="J18" s="733" t="s">
        <v>0</v>
      </c>
    </row>
    <row r="19" spans="1:10" ht="14.4" customHeight="1" x14ac:dyDescent="0.3">
      <c r="A19" s="729" t="s">
        <v>599</v>
      </c>
      <c r="B19" s="730" t="s">
        <v>588</v>
      </c>
      <c r="C19" s="731">
        <v>403.2767399999999</v>
      </c>
      <c r="D19" s="731">
        <v>351.05545999999987</v>
      </c>
      <c r="E19" s="731"/>
      <c r="F19" s="731">
        <v>367.48847999999987</v>
      </c>
      <c r="G19" s="731">
        <v>363</v>
      </c>
      <c r="H19" s="731">
        <v>4.4884799999998677</v>
      </c>
      <c r="I19" s="732">
        <v>1.0123649586776855</v>
      </c>
      <c r="J19" s="733" t="s">
        <v>1</v>
      </c>
    </row>
    <row r="20" spans="1:10" ht="14.4" customHeight="1" x14ac:dyDescent="0.3">
      <c r="A20" s="729" t="s">
        <v>599</v>
      </c>
      <c r="B20" s="730" t="s">
        <v>589</v>
      </c>
      <c r="C20" s="731">
        <v>14.07747</v>
      </c>
      <c r="D20" s="731">
        <v>4.0050999999999997</v>
      </c>
      <c r="E20" s="731"/>
      <c r="F20" s="731">
        <v>5.1623899999999994</v>
      </c>
      <c r="G20" s="731">
        <v>2</v>
      </c>
      <c r="H20" s="731">
        <v>3.1623899999999994</v>
      </c>
      <c r="I20" s="732">
        <v>2.5811949999999997</v>
      </c>
      <c r="J20" s="733" t="s">
        <v>1</v>
      </c>
    </row>
    <row r="21" spans="1:10" ht="14.4" customHeight="1" x14ac:dyDescent="0.3">
      <c r="A21" s="729" t="s">
        <v>599</v>
      </c>
      <c r="B21" s="730" t="s">
        <v>590</v>
      </c>
      <c r="C21" s="731">
        <v>12.450169999999996</v>
      </c>
      <c r="D21" s="731">
        <v>10.284089999999999</v>
      </c>
      <c r="E21" s="731"/>
      <c r="F21" s="731">
        <v>7.5365699999999993</v>
      </c>
      <c r="G21" s="731">
        <v>10</v>
      </c>
      <c r="H21" s="731">
        <v>-2.4634300000000007</v>
      </c>
      <c r="I21" s="732">
        <v>0.75365699999999991</v>
      </c>
      <c r="J21" s="733" t="s">
        <v>1</v>
      </c>
    </row>
    <row r="22" spans="1:10" ht="14.4" customHeight="1" x14ac:dyDescent="0.3">
      <c r="A22" s="729" t="s">
        <v>599</v>
      </c>
      <c r="B22" s="730" t="s">
        <v>592</v>
      </c>
      <c r="C22" s="731">
        <v>0</v>
      </c>
      <c r="D22" s="731">
        <v>9.5589999999999993</v>
      </c>
      <c r="E22" s="731"/>
      <c r="F22" s="731">
        <v>0</v>
      </c>
      <c r="G22" s="731">
        <v>5</v>
      </c>
      <c r="H22" s="731">
        <v>-5</v>
      </c>
      <c r="I22" s="732">
        <v>0</v>
      </c>
      <c r="J22" s="733" t="s">
        <v>1</v>
      </c>
    </row>
    <row r="23" spans="1:10" ht="14.4" customHeight="1" x14ac:dyDescent="0.3">
      <c r="A23" s="729" t="s">
        <v>599</v>
      </c>
      <c r="B23" s="730" t="s">
        <v>593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587</v>
      </c>
      <c r="J23" s="733" t="s">
        <v>1</v>
      </c>
    </row>
    <row r="24" spans="1:10" ht="14.4" customHeight="1" x14ac:dyDescent="0.3">
      <c r="A24" s="729" t="s">
        <v>599</v>
      </c>
      <c r="B24" s="730" t="s">
        <v>594</v>
      </c>
      <c r="C24" s="731">
        <v>69.562520000000006</v>
      </c>
      <c r="D24" s="731">
        <v>99.667760000000001</v>
      </c>
      <c r="E24" s="731"/>
      <c r="F24" s="731">
        <v>74.756509999999977</v>
      </c>
      <c r="G24" s="731">
        <v>86</v>
      </c>
      <c r="H24" s="731">
        <v>-11.243490000000023</v>
      </c>
      <c r="I24" s="732">
        <v>0.86926174418604629</v>
      </c>
      <c r="J24" s="733" t="s">
        <v>1</v>
      </c>
    </row>
    <row r="25" spans="1:10" ht="14.4" customHeight="1" x14ac:dyDescent="0.3">
      <c r="A25" s="729" t="s">
        <v>599</v>
      </c>
      <c r="B25" s="730" t="s">
        <v>595</v>
      </c>
      <c r="C25" s="731">
        <v>1.4744099999999998</v>
      </c>
      <c r="D25" s="731">
        <v>1.1778199999999999</v>
      </c>
      <c r="E25" s="731"/>
      <c r="F25" s="731">
        <v>5.7607400000000002</v>
      </c>
      <c r="G25" s="731">
        <v>32</v>
      </c>
      <c r="H25" s="731">
        <v>-26.239260000000002</v>
      </c>
      <c r="I25" s="732">
        <v>0.18002312500000001</v>
      </c>
      <c r="J25" s="733" t="s">
        <v>1</v>
      </c>
    </row>
    <row r="26" spans="1:10" ht="14.4" customHeight="1" x14ac:dyDescent="0.3">
      <c r="A26" s="729" t="s">
        <v>599</v>
      </c>
      <c r="B26" s="730" t="s">
        <v>596</v>
      </c>
      <c r="C26" s="731">
        <v>2.0699999999999998</v>
      </c>
      <c r="D26" s="731">
        <v>1.6559999999999999</v>
      </c>
      <c r="E26" s="731"/>
      <c r="F26" s="731">
        <v>1.6559999999999999</v>
      </c>
      <c r="G26" s="731">
        <v>3</v>
      </c>
      <c r="H26" s="731">
        <v>-1.3440000000000001</v>
      </c>
      <c r="I26" s="732">
        <v>0.55199999999999994</v>
      </c>
      <c r="J26" s="733" t="s">
        <v>1</v>
      </c>
    </row>
    <row r="27" spans="1:10" ht="14.4" customHeight="1" x14ac:dyDescent="0.3">
      <c r="A27" s="729" t="s">
        <v>599</v>
      </c>
      <c r="B27" s="730" t="s">
        <v>601</v>
      </c>
      <c r="C27" s="731">
        <v>502.9113099999999</v>
      </c>
      <c r="D27" s="731">
        <v>477.4052299999999</v>
      </c>
      <c r="E27" s="731"/>
      <c r="F27" s="731">
        <v>462.36068999999986</v>
      </c>
      <c r="G27" s="731">
        <v>500</v>
      </c>
      <c r="H27" s="731">
        <v>-37.639310000000137</v>
      </c>
      <c r="I27" s="732">
        <v>0.9247213799999997</v>
      </c>
      <c r="J27" s="733" t="s">
        <v>602</v>
      </c>
    </row>
    <row r="28" spans="1:10" ht="14.4" customHeight="1" x14ac:dyDescent="0.3">
      <c r="A28" s="729" t="s">
        <v>587</v>
      </c>
      <c r="B28" s="730" t="s">
        <v>587</v>
      </c>
      <c r="C28" s="731" t="s">
        <v>587</v>
      </c>
      <c r="D28" s="731" t="s">
        <v>587</v>
      </c>
      <c r="E28" s="731"/>
      <c r="F28" s="731" t="s">
        <v>587</v>
      </c>
      <c r="G28" s="731" t="s">
        <v>587</v>
      </c>
      <c r="H28" s="731" t="s">
        <v>587</v>
      </c>
      <c r="I28" s="732" t="s">
        <v>587</v>
      </c>
      <c r="J28" s="733" t="s">
        <v>603</v>
      </c>
    </row>
    <row r="29" spans="1:10" ht="14.4" customHeight="1" x14ac:dyDescent="0.3">
      <c r="A29" s="729" t="s">
        <v>604</v>
      </c>
      <c r="B29" s="730" t="s">
        <v>605</v>
      </c>
      <c r="C29" s="731" t="s">
        <v>587</v>
      </c>
      <c r="D29" s="731" t="s">
        <v>587</v>
      </c>
      <c r="E29" s="731"/>
      <c r="F29" s="731" t="s">
        <v>587</v>
      </c>
      <c r="G29" s="731" t="s">
        <v>587</v>
      </c>
      <c r="H29" s="731" t="s">
        <v>587</v>
      </c>
      <c r="I29" s="732" t="s">
        <v>587</v>
      </c>
      <c r="J29" s="733" t="s">
        <v>0</v>
      </c>
    </row>
    <row r="30" spans="1:10" ht="14.4" customHeight="1" x14ac:dyDescent="0.3">
      <c r="A30" s="729" t="s">
        <v>604</v>
      </c>
      <c r="B30" s="730" t="s">
        <v>588</v>
      </c>
      <c r="C30" s="731">
        <v>1.5423899999999999</v>
      </c>
      <c r="D30" s="731">
        <v>0.42466999999999994</v>
      </c>
      <c r="E30" s="731"/>
      <c r="F30" s="731">
        <v>0.30670999999999998</v>
      </c>
      <c r="G30" s="731">
        <v>0</v>
      </c>
      <c r="H30" s="731">
        <v>0.30670999999999998</v>
      </c>
      <c r="I30" s="732" t="s">
        <v>587</v>
      </c>
      <c r="J30" s="733" t="s">
        <v>1</v>
      </c>
    </row>
    <row r="31" spans="1:10" ht="14.4" customHeight="1" x14ac:dyDescent="0.3">
      <c r="A31" s="729" t="s">
        <v>604</v>
      </c>
      <c r="B31" s="730" t="s">
        <v>606</v>
      </c>
      <c r="C31" s="731">
        <v>1.5423899999999999</v>
      </c>
      <c r="D31" s="731">
        <v>0.42466999999999994</v>
      </c>
      <c r="E31" s="731"/>
      <c r="F31" s="731">
        <v>0.30670999999999998</v>
      </c>
      <c r="G31" s="731">
        <v>0</v>
      </c>
      <c r="H31" s="731">
        <v>0.30670999999999998</v>
      </c>
      <c r="I31" s="732" t="s">
        <v>587</v>
      </c>
      <c r="J31" s="733" t="s">
        <v>602</v>
      </c>
    </row>
    <row r="32" spans="1:10" ht="14.4" customHeight="1" x14ac:dyDescent="0.3">
      <c r="A32" s="729" t="s">
        <v>587</v>
      </c>
      <c r="B32" s="730" t="s">
        <v>587</v>
      </c>
      <c r="C32" s="731" t="s">
        <v>587</v>
      </c>
      <c r="D32" s="731" t="s">
        <v>587</v>
      </c>
      <c r="E32" s="731"/>
      <c r="F32" s="731" t="s">
        <v>587</v>
      </c>
      <c r="G32" s="731" t="s">
        <v>587</v>
      </c>
      <c r="H32" s="731" t="s">
        <v>587</v>
      </c>
      <c r="I32" s="732" t="s">
        <v>587</v>
      </c>
      <c r="J32" s="733" t="s">
        <v>603</v>
      </c>
    </row>
    <row r="33" spans="1:10" ht="14.4" customHeight="1" x14ac:dyDescent="0.3">
      <c r="A33" s="729" t="s">
        <v>607</v>
      </c>
      <c r="B33" s="730" t="s">
        <v>608</v>
      </c>
      <c r="C33" s="731" t="s">
        <v>587</v>
      </c>
      <c r="D33" s="731" t="s">
        <v>587</v>
      </c>
      <c r="E33" s="731"/>
      <c r="F33" s="731" t="s">
        <v>587</v>
      </c>
      <c r="G33" s="731" t="s">
        <v>587</v>
      </c>
      <c r="H33" s="731" t="s">
        <v>587</v>
      </c>
      <c r="I33" s="732" t="s">
        <v>587</v>
      </c>
      <c r="J33" s="733" t="s">
        <v>0</v>
      </c>
    </row>
    <row r="34" spans="1:10" ht="14.4" customHeight="1" x14ac:dyDescent="0.3">
      <c r="A34" s="729" t="s">
        <v>607</v>
      </c>
      <c r="B34" s="730" t="s">
        <v>588</v>
      </c>
      <c r="C34" s="731">
        <v>1250.6429999999998</v>
      </c>
      <c r="D34" s="731">
        <v>1207.4318300000002</v>
      </c>
      <c r="E34" s="731"/>
      <c r="F34" s="731">
        <v>2020.566299999999</v>
      </c>
      <c r="G34" s="731">
        <v>1356</v>
      </c>
      <c r="H34" s="731">
        <v>664.56629999999905</v>
      </c>
      <c r="I34" s="732">
        <v>1.4900931415929197</v>
      </c>
      <c r="J34" s="733" t="s">
        <v>1</v>
      </c>
    </row>
    <row r="35" spans="1:10" ht="14.4" customHeight="1" x14ac:dyDescent="0.3">
      <c r="A35" s="729" t="s">
        <v>607</v>
      </c>
      <c r="B35" s="730" t="s">
        <v>589</v>
      </c>
      <c r="C35" s="731">
        <v>180.63530000000003</v>
      </c>
      <c r="D35" s="731">
        <v>120.42890000000001</v>
      </c>
      <c r="E35" s="731"/>
      <c r="F35" s="731">
        <v>170.45644000000001</v>
      </c>
      <c r="G35" s="731">
        <v>130</v>
      </c>
      <c r="H35" s="731">
        <v>40.456440000000015</v>
      </c>
      <c r="I35" s="732">
        <v>1.3112033846153848</v>
      </c>
      <c r="J35" s="733" t="s">
        <v>1</v>
      </c>
    </row>
    <row r="36" spans="1:10" ht="14.4" customHeight="1" x14ac:dyDescent="0.3">
      <c r="A36" s="729" t="s">
        <v>607</v>
      </c>
      <c r="B36" s="730" t="s">
        <v>590</v>
      </c>
      <c r="C36" s="731">
        <v>23.569580000000006</v>
      </c>
      <c r="D36" s="731">
        <v>22.642429999999997</v>
      </c>
      <c r="E36" s="731"/>
      <c r="F36" s="731">
        <v>58.394839999999995</v>
      </c>
      <c r="G36" s="731">
        <v>23</v>
      </c>
      <c r="H36" s="731">
        <v>35.394839999999995</v>
      </c>
      <c r="I36" s="732">
        <v>2.5389060869565214</v>
      </c>
      <c r="J36" s="733" t="s">
        <v>1</v>
      </c>
    </row>
    <row r="37" spans="1:10" ht="14.4" customHeight="1" x14ac:dyDescent="0.3">
      <c r="A37" s="729" t="s">
        <v>607</v>
      </c>
      <c r="B37" s="730" t="s">
        <v>591</v>
      </c>
      <c r="C37" s="731">
        <v>0</v>
      </c>
      <c r="D37" s="731">
        <v>0</v>
      </c>
      <c r="E37" s="731"/>
      <c r="F37" s="731">
        <v>0</v>
      </c>
      <c r="G37" s="731">
        <v>4</v>
      </c>
      <c r="H37" s="731">
        <v>-4</v>
      </c>
      <c r="I37" s="732">
        <v>0</v>
      </c>
      <c r="J37" s="733" t="s">
        <v>1</v>
      </c>
    </row>
    <row r="38" spans="1:10" ht="14.4" customHeight="1" x14ac:dyDescent="0.3">
      <c r="A38" s="729" t="s">
        <v>607</v>
      </c>
      <c r="B38" s="730" t="s">
        <v>592</v>
      </c>
      <c r="C38" s="731">
        <v>311.54529999999994</v>
      </c>
      <c r="D38" s="731">
        <v>476.76692000000008</v>
      </c>
      <c r="E38" s="731"/>
      <c r="F38" s="731">
        <v>843.31552000000045</v>
      </c>
      <c r="G38" s="731">
        <v>529</v>
      </c>
      <c r="H38" s="731">
        <v>314.31552000000045</v>
      </c>
      <c r="I38" s="732">
        <v>1.5941692249527419</v>
      </c>
      <c r="J38" s="733" t="s">
        <v>1</v>
      </c>
    </row>
    <row r="39" spans="1:10" ht="14.4" customHeight="1" x14ac:dyDescent="0.3">
      <c r="A39" s="729" t="s">
        <v>607</v>
      </c>
      <c r="B39" s="730" t="s">
        <v>593</v>
      </c>
      <c r="C39" s="731">
        <v>0</v>
      </c>
      <c r="D39" s="731">
        <v>10.66517</v>
      </c>
      <c r="E39" s="731"/>
      <c r="F39" s="731">
        <v>10.66517</v>
      </c>
      <c r="G39" s="731">
        <v>17</v>
      </c>
      <c r="H39" s="731">
        <v>-6.3348300000000002</v>
      </c>
      <c r="I39" s="732">
        <v>0.62736294117647062</v>
      </c>
      <c r="J39" s="733" t="s">
        <v>1</v>
      </c>
    </row>
    <row r="40" spans="1:10" ht="14.4" customHeight="1" x14ac:dyDescent="0.3">
      <c r="A40" s="729" t="s">
        <v>607</v>
      </c>
      <c r="B40" s="730" t="s">
        <v>594</v>
      </c>
      <c r="C40" s="731">
        <v>59.705580000000012</v>
      </c>
      <c r="D40" s="731">
        <v>151.20924999999997</v>
      </c>
      <c r="E40" s="731"/>
      <c r="F40" s="731">
        <v>186.09326999999999</v>
      </c>
      <c r="G40" s="731">
        <v>95</v>
      </c>
      <c r="H40" s="731">
        <v>91.09326999999999</v>
      </c>
      <c r="I40" s="732">
        <v>1.9588765263157895</v>
      </c>
      <c r="J40" s="733" t="s">
        <v>1</v>
      </c>
    </row>
    <row r="41" spans="1:10" ht="14.4" customHeight="1" x14ac:dyDescent="0.3">
      <c r="A41" s="729" t="s">
        <v>607</v>
      </c>
      <c r="B41" s="730" t="s">
        <v>595</v>
      </c>
      <c r="C41" s="731">
        <v>52.185759999999995</v>
      </c>
      <c r="D41" s="731">
        <v>27.567979999999999</v>
      </c>
      <c r="E41" s="731"/>
      <c r="F41" s="731">
        <v>5.7331200000000004</v>
      </c>
      <c r="G41" s="731">
        <v>29</v>
      </c>
      <c r="H41" s="731">
        <v>-23.26688</v>
      </c>
      <c r="I41" s="732">
        <v>0.19769379310344828</v>
      </c>
      <c r="J41" s="733" t="s">
        <v>1</v>
      </c>
    </row>
    <row r="42" spans="1:10" ht="14.4" customHeight="1" x14ac:dyDescent="0.3">
      <c r="A42" s="729" t="s">
        <v>607</v>
      </c>
      <c r="B42" s="730" t="s">
        <v>596</v>
      </c>
      <c r="C42" s="731">
        <v>58.365729999999999</v>
      </c>
      <c r="D42" s="731">
        <v>52.784699999999994</v>
      </c>
      <c r="E42" s="731"/>
      <c r="F42" s="731">
        <v>48.589570000000002</v>
      </c>
      <c r="G42" s="731">
        <v>53</v>
      </c>
      <c r="H42" s="731">
        <v>-4.4104299999999981</v>
      </c>
      <c r="I42" s="732">
        <v>0.9167843396226415</v>
      </c>
      <c r="J42" s="733" t="s">
        <v>1</v>
      </c>
    </row>
    <row r="43" spans="1:10" ht="14.4" customHeight="1" x14ac:dyDescent="0.3">
      <c r="A43" s="729" t="s">
        <v>607</v>
      </c>
      <c r="B43" s="730" t="s">
        <v>609</v>
      </c>
      <c r="C43" s="731">
        <v>1936.6502500000001</v>
      </c>
      <c r="D43" s="731">
        <v>2069.4971800000003</v>
      </c>
      <c r="E43" s="731"/>
      <c r="F43" s="731">
        <v>3343.8142299999995</v>
      </c>
      <c r="G43" s="731">
        <v>2235</v>
      </c>
      <c r="H43" s="731">
        <v>1108.8142299999995</v>
      </c>
      <c r="I43" s="732">
        <v>1.4961137494407157</v>
      </c>
      <c r="J43" s="733" t="s">
        <v>602</v>
      </c>
    </row>
    <row r="44" spans="1:10" ht="14.4" customHeight="1" x14ac:dyDescent="0.3">
      <c r="A44" s="729" t="s">
        <v>587</v>
      </c>
      <c r="B44" s="730" t="s">
        <v>587</v>
      </c>
      <c r="C44" s="731" t="s">
        <v>587</v>
      </c>
      <c r="D44" s="731" t="s">
        <v>587</v>
      </c>
      <c r="E44" s="731"/>
      <c r="F44" s="731" t="s">
        <v>587</v>
      </c>
      <c r="G44" s="731" t="s">
        <v>587</v>
      </c>
      <c r="H44" s="731" t="s">
        <v>587</v>
      </c>
      <c r="I44" s="732" t="s">
        <v>587</v>
      </c>
      <c r="J44" s="733" t="s">
        <v>603</v>
      </c>
    </row>
    <row r="45" spans="1:10" ht="14.4" customHeight="1" x14ac:dyDescent="0.3">
      <c r="A45" s="729" t="s">
        <v>610</v>
      </c>
      <c r="B45" s="730" t="s">
        <v>611</v>
      </c>
      <c r="C45" s="731" t="s">
        <v>587</v>
      </c>
      <c r="D45" s="731" t="s">
        <v>587</v>
      </c>
      <c r="E45" s="731"/>
      <c r="F45" s="731" t="s">
        <v>587</v>
      </c>
      <c r="G45" s="731" t="s">
        <v>587</v>
      </c>
      <c r="H45" s="731" t="s">
        <v>587</v>
      </c>
      <c r="I45" s="732" t="s">
        <v>587</v>
      </c>
      <c r="J45" s="733" t="s">
        <v>0</v>
      </c>
    </row>
    <row r="46" spans="1:10" ht="14.4" customHeight="1" x14ac:dyDescent="0.3">
      <c r="A46" s="729" t="s">
        <v>610</v>
      </c>
      <c r="B46" s="730" t="s">
        <v>588</v>
      </c>
      <c r="C46" s="731">
        <v>770.08925000000011</v>
      </c>
      <c r="D46" s="731">
        <v>853.68538999999998</v>
      </c>
      <c r="E46" s="731"/>
      <c r="F46" s="731">
        <v>946.21543999999983</v>
      </c>
      <c r="G46" s="731">
        <v>847</v>
      </c>
      <c r="H46" s="731">
        <v>99.21543999999983</v>
      </c>
      <c r="I46" s="732">
        <v>1.1171374734356549</v>
      </c>
      <c r="J46" s="733" t="s">
        <v>1</v>
      </c>
    </row>
    <row r="47" spans="1:10" ht="14.4" customHeight="1" x14ac:dyDescent="0.3">
      <c r="A47" s="729" t="s">
        <v>610</v>
      </c>
      <c r="B47" s="730" t="s">
        <v>593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587</v>
      </c>
      <c r="J47" s="733" t="s">
        <v>1</v>
      </c>
    </row>
    <row r="48" spans="1:10" ht="14.4" customHeight="1" x14ac:dyDescent="0.3">
      <c r="A48" s="729" t="s">
        <v>610</v>
      </c>
      <c r="B48" s="730" t="s">
        <v>594</v>
      </c>
      <c r="C48" s="731">
        <v>9.6811000000000007</v>
      </c>
      <c r="D48" s="731">
        <v>11.824609999999998</v>
      </c>
      <c r="E48" s="731"/>
      <c r="F48" s="731">
        <v>23.922449999999998</v>
      </c>
      <c r="G48" s="731">
        <v>22</v>
      </c>
      <c r="H48" s="731">
        <v>1.9224499999999978</v>
      </c>
      <c r="I48" s="732">
        <v>1.0873840909090908</v>
      </c>
      <c r="J48" s="733" t="s">
        <v>1</v>
      </c>
    </row>
    <row r="49" spans="1:10" ht="14.4" customHeight="1" x14ac:dyDescent="0.3">
      <c r="A49" s="729" t="s">
        <v>610</v>
      </c>
      <c r="B49" s="730" t="s">
        <v>596</v>
      </c>
      <c r="C49" s="731">
        <v>56.287479999999995</v>
      </c>
      <c r="D49" s="731">
        <v>59.384149999999998</v>
      </c>
      <c r="E49" s="731"/>
      <c r="F49" s="731">
        <v>43.08314</v>
      </c>
      <c r="G49" s="731">
        <v>54</v>
      </c>
      <c r="H49" s="731">
        <v>-10.91686</v>
      </c>
      <c r="I49" s="732">
        <v>0.79783592592592589</v>
      </c>
      <c r="J49" s="733" t="s">
        <v>1</v>
      </c>
    </row>
    <row r="50" spans="1:10" ht="14.4" customHeight="1" x14ac:dyDescent="0.3">
      <c r="A50" s="729" t="s">
        <v>610</v>
      </c>
      <c r="B50" s="730" t="s">
        <v>612</v>
      </c>
      <c r="C50" s="731">
        <v>836.05783000000008</v>
      </c>
      <c r="D50" s="731">
        <v>924.89414999999997</v>
      </c>
      <c r="E50" s="731"/>
      <c r="F50" s="731">
        <v>1013.2210299999998</v>
      </c>
      <c r="G50" s="731">
        <v>924</v>
      </c>
      <c r="H50" s="731">
        <v>89.221029999999814</v>
      </c>
      <c r="I50" s="732">
        <v>1.096559556277056</v>
      </c>
      <c r="J50" s="733" t="s">
        <v>602</v>
      </c>
    </row>
    <row r="51" spans="1:10" ht="14.4" customHeight="1" x14ac:dyDescent="0.3">
      <c r="A51" s="729" t="s">
        <v>587</v>
      </c>
      <c r="B51" s="730" t="s">
        <v>587</v>
      </c>
      <c r="C51" s="731" t="s">
        <v>587</v>
      </c>
      <c r="D51" s="731" t="s">
        <v>587</v>
      </c>
      <c r="E51" s="731"/>
      <c r="F51" s="731" t="s">
        <v>587</v>
      </c>
      <c r="G51" s="731" t="s">
        <v>587</v>
      </c>
      <c r="H51" s="731" t="s">
        <v>587</v>
      </c>
      <c r="I51" s="732" t="s">
        <v>587</v>
      </c>
      <c r="J51" s="733" t="s">
        <v>603</v>
      </c>
    </row>
    <row r="52" spans="1:10" ht="14.4" customHeight="1" x14ac:dyDescent="0.3">
      <c r="A52" s="729" t="s">
        <v>585</v>
      </c>
      <c r="B52" s="730" t="s">
        <v>597</v>
      </c>
      <c r="C52" s="731">
        <v>3277.161779999999</v>
      </c>
      <c r="D52" s="731">
        <v>3472.2212300000006</v>
      </c>
      <c r="E52" s="731"/>
      <c r="F52" s="731">
        <v>4819.702659999999</v>
      </c>
      <c r="G52" s="731">
        <v>3659</v>
      </c>
      <c r="H52" s="731">
        <v>1160.702659999999</v>
      </c>
      <c r="I52" s="732">
        <v>1.3172185460508332</v>
      </c>
      <c r="J52" s="733" t="s">
        <v>598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328.21696082305192</v>
      </c>
      <c r="M3" s="203">
        <f>SUBTOTAL(9,M5:M1048576)</f>
        <v>14400.150000000001</v>
      </c>
      <c r="N3" s="204">
        <f>SUBTOTAL(9,N5:N1048576)</f>
        <v>4726373.4683960713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585</v>
      </c>
      <c r="B5" s="741" t="s">
        <v>586</v>
      </c>
      <c r="C5" s="742" t="s">
        <v>599</v>
      </c>
      <c r="D5" s="743" t="s">
        <v>600</v>
      </c>
      <c r="E5" s="744">
        <v>50113001</v>
      </c>
      <c r="F5" s="743" t="s">
        <v>613</v>
      </c>
      <c r="G5" s="742" t="s">
        <v>614</v>
      </c>
      <c r="H5" s="742">
        <v>846758</v>
      </c>
      <c r="I5" s="742">
        <v>103387</v>
      </c>
      <c r="J5" s="742" t="s">
        <v>615</v>
      </c>
      <c r="K5" s="742" t="s">
        <v>616</v>
      </c>
      <c r="L5" s="745">
        <v>72.949999999999974</v>
      </c>
      <c r="M5" s="745">
        <v>2</v>
      </c>
      <c r="N5" s="746">
        <v>145.89999999999995</v>
      </c>
    </row>
    <row r="6" spans="1:14" ht="14.4" customHeight="1" x14ac:dyDescent="0.3">
      <c r="A6" s="747" t="s">
        <v>585</v>
      </c>
      <c r="B6" s="748" t="s">
        <v>586</v>
      </c>
      <c r="C6" s="749" t="s">
        <v>599</v>
      </c>
      <c r="D6" s="750" t="s">
        <v>600</v>
      </c>
      <c r="E6" s="751">
        <v>50113001</v>
      </c>
      <c r="F6" s="750" t="s">
        <v>613</v>
      </c>
      <c r="G6" s="749" t="s">
        <v>614</v>
      </c>
      <c r="H6" s="749">
        <v>192729</v>
      </c>
      <c r="I6" s="749">
        <v>92729</v>
      </c>
      <c r="J6" s="749" t="s">
        <v>617</v>
      </c>
      <c r="K6" s="749" t="s">
        <v>618</v>
      </c>
      <c r="L6" s="752">
        <v>48.320000000000022</v>
      </c>
      <c r="M6" s="752">
        <v>2</v>
      </c>
      <c r="N6" s="753">
        <v>96.640000000000043</v>
      </c>
    </row>
    <row r="7" spans="1:14" ht="14.4" customHeight="1" x14ac:dyDescent="0.3">
      <c r="A7" s="747" t="s">
        <v>585</v>
      </c>
      <c r="B7" s="748" t="s">
        <v>586</v>
      </c>
      <c r="C7" s="749" t="s">
        <v>599</v>
      </c>
      <c r="D7" s="750" t="s">
        <v>600</v>
      </c>
      <c r="E7" s="751">
        <v>50113001</v>
      </c>
      <c r="F7" s="750" t="s">
        <v>613</v>
      </c>
      <c r="G7" s="749" t="s">
        <v>614</v>
      </c>
      <c r="H7" s="749">
        <v>847132</v>
      </c>
      <c r="I7" s="749">
        <v>137238</v>
      </c>
      <c r="J7" s="749" t="s">
        <v>619</v>
      </c>
      <c r="K7" s="749" t="s">
        <v>620</v>
      </c>
      <c r="L7" s="752">
        <v>634.06999999999994</v>
      </c>
      <c r="M7" s="752">
        <v>2</v>
      </c>
      <c r="N7" s="753">
        <v>1268.1399999999999</v>
      </c>
    </row>
    <row r="8" spans="1:14" ht="14.4" customHeight="1" x14ac:dyDescent="0.3">
      <c r="A8" s="747" t="s">
        <v>585</v>
      </c>
      <c r="B8" s="748" t="s">
        <v>586</v>
      </c>
      <c r="C8" s="749" t="s">
        <v>599</v>
      </c>
      <c r="D8" s="750" t="s">
        <v>600</v>
      </c>
      <c r="E8" s="751">
        <v>50113001</v>
      </c>
      <c r="F8" s="750" t="s">
        <v>613</v>
      </c>
      <c r="G8" s="749" t="s">
        <v>614</v>
      </c>
      <c r="H8" s="749">
        <v>202701</v>
      </c>
      <c r="I8" s="749">
        <v>202701</v>
      </c>
      <c r="J8" s="749" t="s">
        <v>621</v>
      </c>
      <c r="K8" s="749" t="s">
        <v>622</v>
      </c>
      <c r="L8" s="752">
        <v>116.52</v>
      </c>
      <c r="M8" s="752">
        <v>1</v>
      </c>
      <c r="N8" s="753">
        <v>116.52</v>
      </c>
    </row>
    <row r="9" spans="1:14" ht="14.4" customHeight="1" x14ac:dyDescent="0.3">
      <c r="A9" s="747" t="s">
        <v>585</v>
      </c>
      <c r="B9" s="748" t="s">
        <v>586</v>
      </c>
      <c r="C9" s="749" t="s">
        <v>599</v>
      </c>
      <c r="D9" s="750" t="s">
        <v>600</v>
      </c>
      <c r="E9" s="751">
        <v>50113001</v>
      </c>
      <c r="F9" s="750" t="s">
        <v>613</v>
      </c>
      <c r="G9" s="749" t="s">
        <v>614</v>
      </c>
      <c r="H9" s="749">
        <v>845008</v>
      </c>
      <c r="I9" s="749">
        <v>107806</v>
      </c>
      <c r="J9" s="749" t="s">
        <v>621</v>
      </c>
      <c r="K9" s="749" t="s">
        <v>623</v>
      </c>
      <c r="L9" s="752">
        <v>52.59</v>
      </c>
      <c r="M9" s="752">
        <v>3</v>
      </c>
      <c r="N9" s="753">
        <v>157.77000000000001</v>
      </c>
    </row>
    <row r="10" spans="1:14" ht="14.4" customHeight="1" x14ac:dyDescent="0.3">
      <c r="A10" s="747" t="s">
        <v>585</v>
      </c>
      <c r="B10" s="748" t="s">
        <v>586</v>
      </c>
      <c r="C10" s="749" t="s">
        <v>599</v>
      </c>
      <c r="D10" s="750" t="s">
        <v>600</v>
      </c>
      <c r="E10" s="751">
        <v>50113001</v>
      </c>
      <c r="F10" s="750" t="s">
        <v>613</v>
      </c>
      <c r="G10" s="749" t="s">
        <v>624</v>
      </c>
      <c r="H10" s="749">
        <v>102954</v>
      </c>
      <c r="I10" s="749">
        <v>2954</v>
      </c>
      <c r="J10" s="749" t="s">
        <v>625</v>
      </c>
      <c r="K10" s="749" t="s">
        <v>626</v>
      </c>
      <c r="L10" s="752">
        <v>15.079999999999997</v>
      </c>
      <c r="M10" s="752">
        <v>3</v>
      </c>
      <c r="N10" s="753">
        <v>45.239999999999988</v>
      </c>
    </row>
    <row r="11" spans="1:14" ht="14.4" customHeight="1" x14ac:dyDescent="0.3">
      <c r="A11" s="747" t="s">
        <v>585</v>
      </c>
      <c r="B11" s="748" t="s">
        <v>586</v>
      </c>
      <c r="C11" s="749" t="s">
        <v>599</v>
      </c>
      <c r="D11" s="750" t="s">
        <v>600</v>
      </c>
      <c r="E11" s="751">
        <v>50113001</v>
      </c>
      <c r="F11" s="750" t="s">
        <v>613</v>
      </c>
      <c r="G11" s="749" t="s">
        <v>624</v>
      </c>
      <c r="H11" s="749">
        <v>102945</v>
      </c>
      <c r="I11" s="749">
        <v>2945</v>
      </c>
      <c r="J11" s="749" t="s">
        <v>627</v>
      </c>
      <c r="K11" s="749" t="s">
        <v>628</v>
      </c>
      <c r="L11" s="752">
        <v>8.6999999999999993</v>
      </c>
      <c r="M11" s="752">
        <v>3</v>
      </c>
      <c r="N11" s="753">
        <v>26.099999999999998</v>
      </c>
    </row>
    <row r="12" spans="1:14" ht="14.4" customHeight="1" x14ac:dyDescent="0.3">
      <c r="A12" s="747" t="s">
        <v>585</v>
      </c>
      <c r="B12" s="748" t="s">
        <v>586</v>
      </c>
      <c r="C12" s="749" t="s">
        <v>599</v>
      </c>
      <c r="D12" s="750" t="s">
        <v>600</v>
      </c>
      <c r="E12" s="751">
        <v>50113001</v>
      </c>
      <c r="F12" s="750" t="s">
        <v>613</v>
      </c>
      <c r="G12" s="749" t="s">
        <v>614</v>
      </c>
      <c r="H12" s="749">
        <v>201384</v>
      </c>
      <c r="I12" s="749">
        <v>201384</v>
      </c>
      <c r="J12" s="749" t="s">
        <v>629</v>
      </c>
      <c r="K12" s="749" t="s">
        <v>630</v>
      </c>
      <c r="L12" s="752">
        <v>1091.0999999999999</v>
      </c>
      <c r="M12" s="752">
        <v>1</v>
      </c>
      <c r="N12" s="753">
        <v>1091.0999999999999</v>
      </c>
    </row>
    <row r="13" spans="1:14" ht="14.4" customHeight="1" x14ac:dyDescent="0.3">
      <c r="A13" s="747" t="s">
        <v>585</v>
      </c>
      <c r="B13" s="748" t="s">
        <v>586</v>
      </c>
      <c r="C13" s="749" t="s">
        <v>599</v>
      </c>
      <c r="D13" s="750" t="s">
        <v>600</v>
      </c>
      <c r="E13" s="751">
        <v>50113001</v>
      </c>
      <c r="F13" s="750" t="s">
        <v>613</v>
      </c>
      <c r="G13" s="749" t="s">
        <v>614</v>
      </c>
      <c r="H13" s="749">
        <v>176954</v>
      </c>
      <c r="I13" s="749">
        <v>176954</v>
      </c>
      <c r="J13" s="749" t="s">
        <v>631</v>
      </c>
      <c r="K13" s="749" t="s">
        <v>632</v>
      </c>
      <c r="L13" s="752">
        <v>94.671999999999983</v>
      </c>
      <c r="M13" s="752">
        <v>5</v>
      </c>
      <c r="N13" s="753">
        <v>473.3599999999999</v>
      </c>
    </row>
    <row r="14" spans="1:14" ht="14.4" customHeight="1" x14ac:dyDescent="0.3">
      <c r="A14" s="747" t="s">
        <v>585</v>
      </c>
      <c r="B14" s="748" t="s">
        <v>586</v>
      </c>
      <c r="C14" s="749" t="s">
        <v>599</v>
      </c>
      <c r="D14" s="750" t="s">
        <v>600</v>
      </c>
      <c r="E14" s="751">
        <v>50113001</v>
      </c>
      <c r="F14" s="750" t="s">
        <v>613</v>
      </c>
      <c r="G14" s="749" t="s">
        <v>624</v>
      </c>
      <c r="H14" s="749">
        <v>127263</v>
      </c>
      <c r="I14" s="749">
        <v>127263</v>
      </c>
      <c r="J14" s="749" t="s">
        <v>633</v>
      </c>
      <c r="K14" s="749" t="s">
        <v>634</v>
      </c>
      <c r="L14" s="752">
        <v>54.01</v>
      </c>
      <c r="M14" s="752">
        <v>4</v>
      </c>
      <c r="N14" s="753">
        <v>216.04</v>
      </c>
    </row>
    <row r="15" spans="1:14" ht="14.4" customHeight="1" x14ac:dyDescent="0.3">
      <c r="A15" s="747" t="s">
        <v>585</v>
      </c>
      <c r="B15" s="748" t="s">
        <v>586</v>
      </c>
      <c r="C15" s="749" t="s">
        <v>599</v>
      </c>
      <c r="D15" s="750" t="s">
        <v>600</v>
      </c>
      <c r="E15" s="751">
        <v>50113001</v>
      </c>
      <c r="F15" s="750" t="s">
        <v>613</v>
      </c>
      <c r="G15" s="749" t="s">
        <v>624</v>
      </c>
      <c r="H15" s="749">
        <v>849444</v>
      </c>
      <c r="I15" s="749">
        <v>163085</v>
      </c>
      <c r="J15" s="749" t="s">
        <v>635</v>
      </c>
      <c r="K15" s="749" t="s">
        <v>636</v>
      </c>
      <c r="L15" s="752">
        <v>23.239999999999995</v>
      </c>
      <c r="M15" s="752">
        <v>1</v>
      </c>
      <c r="N15" s="753">
        <v>23.239999999999995</v>
      </c>
    </row>
    <row r="16" spans="1:14" ht="14.4" customHeight="1" x14ac:dyDescent="0.3">
      <c r="A16" s="747" t="s">
        <v>585</v>
      </c>
      <c r="B16" s="748" t="s">
        <v>586</v>
      </c>
      <c r="C16" s="749" t="s">
        <v>599</v>
      </c>
      <c r="D16" s="750" t="s">
        <v>600</v>
      </c>
      <c r="E16" s="751">
        <v>50113001</v>
      </c>
      <c r="F16" s="750" t="s">
        <v>613</v>
      </c>
      <c r="G16" s="749" t="s">
        <v>614</v>
      </c>
      <c r="H16" s="749">
        <v>194916</v>
      </c>
      <c r="I16" s="749">
        <v>94916</v>
      </c>
      <c r="J16" s="749" t="s">
        <v>637</v>
      </c>
      <c r="K16" s="749" t="s">
        <v>638</v>
      </c>
      <c r="L16" s="752">
        <v>85.15000000000002</v>
      </c>
      <c r="M16" s="752">
        <v>2</v>
      </c>
      <c r="N16" s="753">
        <v>170.30000000000004</v>
      </c>
    </row>
    <row r="17" spans="1:14" ht="14.4" customHeight="1" x14ac:dyDescent="0.3">
      <c r="A17" s="747" t="s">
        <v>585</v>
      </c>
      <c r="B17" s="748" t="s">
        <v>586</v>
      </c>
      <c r="C17" s="749" t="s">
        <v>599</v>
      </c>
      <c r="D17" s="750" t="s">
        <v>600</v>
      </c>
      <c r="E17" s="751">
        <v>50113001</v>
      </c>
      <c r="F17" s="750" t="s">
        <v>613</v>
      </c>
      <c r="G17" s="749" t="s">
        <v>614</v>
      </c>
      <c r="H17" s="749">
        <v>194919</v>
      </c>
      <c r="I17" s="749">
        <v>94919</v>
      </c>
      <c r="J17" s="749" t="s">
        <v>639</v>
      </c>
      <c r="K17" s="749" t="s">
        <v>640</v>
      </c>
      <c r="L17" s="752">
        <v>52.055714285714295</v>
      </c>
      <c r="M17" s="752">
        <v>7</v>
      </c>
      <c r="N17" s="753">
        <v>364.39000000000004</v>
      </c>
    </row>
    <row r="18" spans="1:14" ht="14.4" customHeight="1" x14ac:dyDescent="0.3">
      <c r="A18" s="747" t="s">
        <v>585</v>
      </c>
      <c r="B18" s="748" t="s">
        <v>586</v>
      </c>
      <c r="C18" s="749" t="s">
        <v>599</v>
      </c>
      <c r="D18" s="750" t="s">
        <v>600</v>
      </c>
      <c r="E18" s="751">
        <v>50113001</v>
      </c>
      <c r="F18" s="750" t="s">
        <v>613</v>
      </c>
      <c r="G18" s="749" t="s">
        <v>614</v>
      </c>
      <c r="H18" s="749">
        <v>194920</v>
      </c>
      <c r="I18" s="749">
        <v>94920</v>
      </c>
      <c r="J18" s="749" t="s">
        <v>639</v>
      </c>
      <c r="K18" s="749" t="s">
        <v>641</v>
      </c>
      <c r="L18" s="752">
        <v>74.384999999999991</v>
      </c>
      <c r="M18" s="752">
        <v>16</v>
      </c>
      <c r="N18" s="753">
        <v>1190.1599999999999</v>
      </c>
    </row>
    <row r="19" spans="1:14" ht="14.4" customHeight="1" x14ac:dyDescent="0.3">
      <c r="A19" s="747" t="s">
        <v>585</v>
      </c>
      <c r="B19" s="748" t="s">
        <v>586</v>
      </c>
      <c r="C19" s="749" t="s">
        <v>599</v>
      </c>
      <c r="D19" s="750" t="s">
        <v>600</v>
      </c>
      <c r="E19" s="751">
        <v>50113001</v>
      </c>
      <c r="F19" s="750" t="s">
        <v>613</v>
      </c>
      <c r="G19" s="749" t="s">
        <v>624</v>
      </c>
      <c r="H19" s="749">
        <v>850169</v>
      </c>
      <c r="I19" s="749">
        <v>169211</v>
      </c>
      <c r="J19" s="749" t="s">
        <v>642</v>
      </c>
      <c r="K19" s="749" t="s">
        <v>643</v>
      </c>
      <c r="L19" s="752">
        <v>39.310005270290652</v>
      </c>
      <c r="M19" s="752">
        <v>5</v>
      </c>
      <c r="N19" s="753">
        <v>196.55002635145325</v>
      </c>
    </row>
    <row r="20" spans="1:14" ht="14.4" customHeight="1" x14ac:dyDescent="0.3">
      <c r="A20" s="747" t="s">
        <v>585</v>
      </c>
      <c r="B20" s="748" t="s">
        <v>586</v>
      </c>
      <c r="C20" s="749" t="s">
        <v>599</v>
      </c>
      <c r="D20" s="750" t="s">
        <v>600</v>
      </c>
      <c r="E20" s="751">
        <v>50113001</v>
      </c>
      <c r="F20" s="750" t="s">
        <v>613</v>
      </c>
      <c r="G20" s="749" t="s">
        <v>624</v>
      </c>
      <c r="H20" s="749">
        <v>187158</v>
      </c>
      <c r="I20" s="749">
        <v>187158</v>
      </c>
      <c r="J20" s="749" t="s">
        <v>644</v>
      </c>
      <c r="K20" s="749" t="s">
        <v>645</v>
      </c>
      <c r="L20" s="752">
        <v>87.52000000000001</v>
      </c>
      <c r="M20" s="752">
        <v>10</v>
      </c>
      <c r="N20" s="753">
        <v>875.2</v>
      </c>
    </row>
    <row r="21" spans="1:14" ht="14.4" customHeight="1" x14ac:dyDescent="0.3">
      <c r="A21" s="747" t="s">
        <v>585</v>
      </c>
      <c r="B21" s="748" t="s">
        <v>586</v>
      </c>
      <c r="C21" s="749" t="s">
        <v>599</v>
      </c>
      <c r="D21" s="750" t="s">
        <v>600</v>
      </c>
      <c r="E21" s="751">
        <v>50113001</v>
      </c>
      <c r="F21" s="750" t="s">
        <v>613</v>
      </c>
      <c r="G21" s="749" t="s">
        <v>614</v>
      </c>
      <c r="H21" s="749">
        <v>199295</v>
      </c>
      <c r="I21" s="749">
        <v>99295</v>
      </c>
      <c r="J21" s="749" t="s">
        <v>646</v>
      </c>
      <c r="K21" s="749" t="s">
        <v>647</v>
      </c>
      <c r="L21" s="752">
        <v>26.093999999999994</v>
      </c>
      <c r="M21" s="752">
        <v>5</v>
      </c>
      <c r="N21" s="753">
        <v>130.46999999999997</v>
      </c>
    </row>
    <row r="22" spans="1:14" ht="14.4" customHeight="1" x14ac:dyDescent="0.3">
      <c r="A22" s="747" t="s">
        <v>585</v>
      </c>
      <c r="B22" s="748" t="s">
        <v>586</v>
      </c>
      <c r="C22" s="749" t="s">
        <v>599</v>
      </c>
      <c r="D22" s="750" t="s">
        <v>600</v>
      </c>
      <c r="E22" s="751">
        <v>50113001</v>
      </c>
      <c r="F22" s="750" t="s">
        <v>613</v>
      </c>
      <c r="G22" s="749" t="s">
        <v>614</v>
      </c>
      <c r="H22" s="749">
        <v>844960</v>
      </c>
      <c r="I22" s="749">
        <v>125114</v>
      </c>
      <c r="J22" s="749" t="s">
        <v>646</v>
      </c>
      <c r="K22" s="749" t="s">
        <v>648</v>
      </c>
      <c r="L22" s="752">
        <v>57.849999999999994</v>
      </c>
      <c r="M22" s="752">
        <v>15</v>
      </c>
      <c r="N22" s="753">
        <v>867.74999999999989</v>
      </c>
    </row>
    <row r="23" spans="1:14" ht="14.4" customHeight="1" x14ac:dyDescent="0.3">
      <c r="A23" s="747" t="s">
        <v>585</v>
      </c>
      <c r="B23" s="748" t="s">
        <v>586</v>
      </c>
      <c r="C23" s="749" t="s">
        <v>599</v>
      </c>
      <c r="D23" s="750" t="s">
        <v>600</v>
      </c>
      <c r="E23" s="751">
        <v>50113001</v>
      </c>
      <c r="F23" s="750" t="s">
        <v>613</v>
      </c>
      <c r="G23" s="749" t="s">
        <v>614</v>
      </c>
      <c r="H23" s="749">
        <v>847871</v>
      </c>
      <c r="I23" s="749">
        <v>125524</v>
      </c>
      <c r="J23" s="749" t="s">
        <v>649</v>
      </c>
      <c r="K23" s="749" t="s">
        <v>650</v>
      </c>
      <c r="L23" s="752">
        <v>125.64999999999999</v>
      </c>
      <c r="M23" s="752">
        <v>1</v>
      </c>
      <c r="N23" s="753">
        <v>125.64999999999999</v>
      </c>
    </row>
    <row r="24" spans="1:14" ht="14.4" customHeight="1" x14ac:dyDescent="0.3">
      <c r="A24" s="747" t="s">
        <v>585</v>
      </c>
      <c r="B24" s="748" t="s">
        <v>586</v>
      </c>
      <c r="C24" s="749" t="s">
        <v>599</v>
      </c>
      <c r="D24" s="750" t="s">
        <v>600</v>
      </c>
      <c r="E24" s="751">
        <v>50113001</v>
      </c>
      <c r="F24" s="750" t="s">
        <v>613</v>
      </c>
      <c r="G24" s="749" t="s">
        <v>614</v>
      </c>
      <c r="H24" s="749">
        <v>189244</v>
      </c>
      <c r="I24" s="749">
        <v>89244</v>
      </c>
      <c r="J24" s="749" t="s">
        <v>651</v>
      </c>
      <c r="K24" s="749" t="s">
        <v>652</v>
      </c>
      <c r="L24" s="752">
        <v>20.759669999999996</v>
      </c>
      <c r="M24" s="752">
        <v>300</v>
      </c>
      <c r="N24" s="753">
        <v>6227.9009999999989</v>
      </c>
    </row>
    <row r="25" spans="1:14" ht="14.4" customHeight="1" x14ac:dyDescent="0.3">
      <c r="A25" s="747" t="s">
        <v>585</v>
      </c>
      <c r="B25" s="748" t="s">
        <v>586</v>
      </c>
      <c r="C25" s="749" t="s">
        <v>599</v>
      </c>
      <c r="D25" s="750" t="s">
        <v>600</v>
      </c>
      <c r="E25" s="751">
        <v>50113001</v>
      </c>
      <c r="F25" s="750" t="s">
        <v>613</v>
      </c>
      <c r="G25" s="749" t="s">
        <v>614</v>
      </c>
      <c r="H25" s="749">
        <v>169724</v>
      </c>
      <c r="I25" s="749">
        <v>69724</v>
      </c>
      <c r="J25" s="749" t="s">
        <v>653</v>
      </c>
      <c r="K25" s="749" t="s">
        <v>654</v>
      </c>
      <c r="L25" s="752">
        <v>20.976997368342886</v>
      </c>
      <c r="M25" s="752">
        <v>2</v>
      </c>
      <c r="N25" s="753">
        <v>41.953994736685772</v>
      </c>
    </row>
    <row r="26" spans="1:14" ht="14.4" customHeight="1" x14ac:dyDescent="0.3">
      <c r="A26" s="747" t="s">
        <v>585</v>
      </c>
      <c r="B26" s="748" t="s">
        <v>586</v>
      </c>
      <c r="C26" s="749" t="s">
        <v>599</v>
      </c>
      <c r="D26" s="750" t="s">
        <v>600</v>
      </c>
      <c r="E26" s="751">
        <v>50113001</v>
      </c>
      <c r="F26" s="750" t="s">
        <v>613</v>
      </c>
      <c r="G26" s="749" t="s">
        <v>614</v>
      </c>
      <c r="H26" s="749">
        <v>126409</v>
      </c>
      <c r="I26" s="749">
        <v>26409</v>
      </c>
      <c r="J26" s="749" t="s">
        <v>655</v>
      </c>
      <c r="K26" s="749" t="s">
        <v>656</v>
      </c>
      <c r="L26" s="752">
        <v>606.68999999999994</v>
      </c>
      <c r="M26" s="752">
        <v>1</v>
      </c>
      <c r="N26" s="753">
        <v>606.68999999999994</v>
      </c>
    </row>
    <row r="27" spans="1:14" ht="14.4" customHeight="1" x14ac:dyDescent="0.3">
      <c r="A27" s="747" t="s">
        <v>585</v>
      </c>
      <c r="B27" s="748" t="s">
        <v>586</v>
      </c>
      <c r="C27" s="749" t="s">
        <v>599</v>
      </c>
      <c r="D27" s="750" t="s">
        <v>600</v>
      </c>
      <c r="E27" s="751">
        <v>50113001</v>
      </c>
      <c r="F27" s="750" t="s">
        <v>613</v>
      </c>
      <c r="G27" s="749" t="s">
        <v>614</v>
      </c>
      <c r="H27" s="749">
        <v>203808</v>
      </c>
      <c r="I27" s="749">
        <v>203808</v>
      </c>
      <c r="J27" s="749" t="s">
        <v>657</v>
      </c>
      <c r="K27" s="749" t="s">
        <v>658</v>
      </c>
      <c r="L27" s="752">
        <v>1076.3499999999999</v>
      </c>
      <c r="M27" s="752">
        <v>1</v>
      </c>
      <c r="N27" s="753">
        <v>1076.3499999999999</v>
      </c>
    </row>
    <row r="28" spans="1:14" ht="14.4" customHeight="1" x14ac:dyDescent="0.3">
      <c r="A28" s="747" t="s">
        <v>585</v>
      </c>
      <c r="B28" s="748" t="s">
        <v>586</v>
      </c>
      <c r="C28" s="749" t="s">
        <v>599</v>
      </c>
      <c r="D28" s="750" t="s">
        <v>600</v>
      </c>
      <c r="E28" s="751">
        <v>50113001</v>
      </c>
      <c r="F28" s="750" t="s">
        <v>613</v>
      </c>
      <c r="G28" s="749" t="s">
        <v>614</v>
      </c>
      <c r="H28" s="749">
        <v>192351</v>
      </c>
      <c r="I28" s="749">
        <v>92351</v>
      </c>
      <c r="J28" s="749" t="s">
        <v>659</v>
      </c>
      <c r="K28" s="749" t="s">
        <v>660</v>
      </c>
      <c r="L28" s="752">
        <v>86.22</v>
      </c>
      <c r="M28" s="752">
        <v>2</v>
      </c>
      <c r="N28" s="753">
        <v>172.44</v>
      </c>
    </row>
    <row r="29" spans="1:14" ht="14.4" customHeight="1" x14ac:dyDescent="0.3">
      <c r="A29" s="747" t="s">
        <v>585</v>
      </c>
      <c r="B29" s="748" t="s">
        <v>586</v>
      </c>
      <c r="C29" s="749" t="s">
        <v>599</v>
      </c>
      <c r="D29" s="750" t="s">
        <v>600</v>
      </c>
      <c r="E29" s="751">
        <v>50113001</v>
      </c>
      <c r="F29" s="750" t="s">
        <v>613</v>
      </c>
      <c r="G29" s="749" t="s">
        <v>614</v>
      </c>
      <c r="H29" s="749">
        <v>112895</v>
      </c>
      <c r="I29" s="749">
        <v>12895</v>
      </c>
      <c r="J29" s="749" t="s">
        <v>661</v>
      </c>
      <c r="K29" s="749" t="s">
        <v>662</v>
      </c>
      <c r="L29" s="752">
        <v>106.58000000000003</v>
      </c>
      <c r="M29" s="752">
        <v>2</v>
      </c>
      <c r="N29" s="753">
        <v>213.16000000000005</v>
      </c>
    </row>
    <row r="30" spans="1:14" ht="14.4" customHeight="1" x14ac:dyDescent="0.3">
      <c r="A30" s="747" t="s">
        <v>585</v>
      </c>
      <c r="B30" s="748" t="s">
        <v>586</v>
      </c>
      <c r="C30" s="749" t="s">
        <v>599</v>
      </c>
      <c r="D30" s="750" t="s">
        <v>600</v>
      </c>
      <c r="E30" s="751">
        <v>50113001</v>
      </c>
      <c r="F30" s="750" t="s">
        <v>613</v>
      </c>
      <c r="G30" s="749" t="s">
        <v>614</v>
      </c>
      <c r="H30" s="749">
        <v>176496</v>
      </c>
      <c r="I30" s="749">
        <v>76496</v>
      </c>
      <c r="J30" s="749" t="s">
        <v>663</v>
      </c>
      <c r="K30" s="749" t="s">
        <v>664</v>
      </c>
      <c r="L30" s="752">
        <v>125.43000000000002</v>
      </c>
      <c r="M30" s="752">
        <v>5</v>
      </c>
      <c r="N30" s="753">
        <v>627.15000000000009</v>
      </c>
    </row>
    <row r="31" spans="1:14" ht="14.4" customHeight="1" x14ac:dyDescent="0.3">
      <c r="A31" s="747" t="s">
        <v>585</v>
      </c>
      <c r="B31" s="748" t="s">
        <v>586</v>
      </c>
      <c r="C31" s="749" t="s">
        <v>599</v>
      </c>
      <c r="D31" s="750" t="s">
        <v>600</v>
      </c>
      <c r="E31" s="751">
        <v>50113001</v>
      </c>
      <c r="F31" s="750" t="s">
        <v>613</v>
      </c>
      <c r="G31" s="749" t="s">
        <v>614</v>
      </c>
      <c r="H31" s="749">
        <v>102679</v>
      </c>
      <c r="I31" s="749">
        <v>2679</v>
      </c>
      <c r="J31" s="749" t="s">
        <v>665</v>
      </c>
      <c r="K31" s="749" t="s">
        <v>666</v>
      </c>
      <c r="L31" s="752">
        <v>164.48</v>
      </c>
      <c r="M31" s="752">
        <v>4</v>
      </c>
      <c r="N31" s="753">
        <v>657.92</v>
      </c>
    </row>
    <row r="32" spans="1:14" ht="14.4" customHeight="1" x14ac:dyDescent="0.3">
      <c r="A32" s="747" t="s">
        <v>585</v>
      </c>
      <c r="B32" s="748" t="s">
        <v>586</v>
      </c>
      <c r="C32" s="749" t="s">
        <v>599</v>
      </c>
      <c r="D32" s="750" t="s">
        <v>600</v>
      </c>
      <c r="E32" s="751">
        <v>50113001</v>
      </c>
      <c r="F32" s="750" t="s">
        <v>613</v>
      </c>
      <c r="G32" s="749" t="s">
        <v>614</v>
      </c>
      <c r="H32" s="749">
        <v>162319</v>
      </c>
      <c r="I32" s="749">
        <v>62319</v>
      </c>
      <c r="J32" s="749" t="s">
        <v>667</v>
      </c>
      <c r="K32" s="749" t="s">
        <v>668</v>
      </c>
      <c r="L32" s="752">
        <v>413.29</v>
      </c>
      <c r="M32" s="752">
        <v>3</v>
      </c>
      <c r="N32" s="753">
        <v>1239.8700000000001</v>
      </c>
    </row>
    <row r="33" spans="1:14" ht="14.4" customHeight="1" x14ac:dyDescent="0.3">
      <c r="A33" s="747" t="s">
        <v>585</v>
      </c>
      <c r="B33" s="748" t="s">
        <v>586</v>
      </c>
      <c r="C33" s="749" t="s">
        <v>599</v>
      </c>
      <c r="D33" s="750" t="s">
        <v>600</v>
      </c>
      <c r="E33" s="751">
        <v>50113001</v>
      </c>
      <c r="F33" s="750" t="s">
        <v>613</v>
      </c>
      <c r="G33" s="749" t="s">
        <v>624</v>
      </c>
      <c r="H33" s="749">
        <v>183974</v>
      </c>
      <c r="I33" s="749">
        <v>83974</v>
      </c>
      <c r="J33" s="749" t="s">
        <v>669</v>
      </c>
      <c r="K33" s="749" t="s">
        <v>670</v>
      </c>
      <c r="L33" s="752">
        <v>88.45</v>
      </c>
      <c r="M33" s="752">
        <v>5</v>
      </c>
      <c r="N33" s="753">
        <v>442.25</v>
      </c>
    </row>
    <row r="34" spans="1:14" ht="14.4" customHeight="1" x14ac:dyDescent="0.3">
      <c r="A34" s="747" t="s">
        <v>585</v>
      </c>
      <c r="B34" s="748" t="s">
        <v>586</v>
      </c>
      <c r="C34" s="749" t="s">
        <v>599</v>
      </c>
      <c r="D34" s="750" t="s">
        <v>600</v>
      </c>
      <c r="E34" s="751">
        <v>50113001</v>
      </c>
      <c r="F34" s="750" t="s">
        <v>613</v>
      </c>
      <c r="G34" s="749" t="s">
        <v>624</v>
      </c>
      <c r="H34" s="749">
        <v>146980</v>
      </c>
      <c r="I34" s="749">
        <v>46980</v>
      </c>
      <c r="J34" s="749" t="s">
        <v>671</v>
      </c>
      <c r="K34" s="749" t="s">
        <v>672</v>
      </c>
      <c r="L34" s="752">
        <v>204.87500000000003</v>
      </c>
      <c r="M34" s="752">
        <v>2</v>
      </c>
      <c r="N34" s="753">
        <v>409.75000000000006</v>
      </c>
    </row>
    <row r="35" spans="1:14" ht="14.4" customHeight="1" x14ac:dyDescent="0.3">
      <c r="A35" s="747" t="s">
        <v>585</v>
      </c>
      <c r="B35" s="748" t="s">
        <v>586</v>
      </c>
      <c r="C35" s="749" t="s">
        <v>599</v>
      </c>
      <c r="D35" s="750" t="s">
        <v>600</v>
      </c>
      <c r="E35" s="751">
        <v>50113001</v>
      </c>
      <c r="F35" s="750" t="s">
        <v>613</v>
      </c>
      <c r="G35" s="749" t="s">
        <v>624</v>
      </c>
      <c r="H35" s="749">
        <v>145499</v>
      </c>
      <c r="I35" s="749">
        <v>45499</v>
      </c>
      <c r="J35" s="749" t="s">
        <v>673</v>
      </c>
      <c r="K35" s="749" t="s">
        <v>674</v>
      </c>
      <c r="L35" s="752">
        <v>101.73250137491954</v>
      </c>
      <c r="M35" s="752">
        <v>4</v>
      </c>
      <c r="N35" s="753">
        <v>406.93000549967815</v>
      </c>
    </row>
    <row r="36" spans="1:14" ht="14.4" customHeight="1" x14ac:dyDescent="0.3">
      <c r="A36" s="747" t="s">
        <v>585</v>
      </c>
      <c r="B36" s="748" t="s">
        <v>586</v>
      </c>
      <c r="C36" s="749" t="s">
        <v>599</v>
      </c>
      <c r="D36" s="750" t="s">
        <v>600</v>
      </c>
      <c r="E36" s="751">
        <v>50113001</v>
      </c>
      <c r="F36" s="750" t="s">
        <v>613</v>
      </c>
      <c r="G36" s="749" t="s">
        <v>624</v>
      </c>
      <c r="H36" s="749">
        <v>131536</v>
      </c>
      <c r="I36" s="749">
        <v>31536</v>
      </c>
      <c r="J36" s="749" t="s">
        <v>675</v>
      </c>
      <c r="K36" s="749" t="s">
        <v>676</v>
      </c>
      <c r="L36" s="752">
        <v>207.47200000000004</v>
      </c>
      <c r="M36" s="752">
        <v>5</v>
      </c>
      <c r="N36" s="753">
        <v>1037.3600000000001</v>
      </c>
    </row>
    <row r="37" spans="1:14" ht="14.4" customHeight="1" x14ac:dyDescent="0.3">
      <c r="A37" s="747" t="s">
        <v>585</v>
      </c>
      <c r="B37" s="748" t="s">
        <v>586</v>
      </c>
      <c r="C37" s="749" t="s">
        <v>599</v>
      </c>
      <c r="D37" s="750" t="s">
        <v>600</v>
      </c>
      <c r="E37" s="751">
        <v>50113001</v>
      </c>
      <c r="F37" s="750" t="s">
        <v>613</v>
      </c>
      <c r="G37" s="749" t="s">
        <v>624</v>
      </c>
      <c r="H37" s="749">
        <v>158037</v>
      </c>
      <c r="I37" s="749">
        <v>58037</v>
      </c>
      <c r="J37" s="749" t="s">
        <v>677</v>
      </c>
      <c r="K37" s="749" t="s">
        <v>678</v>
      </c>
      <c r="L37" s="752">
        <v>93.849999999999966</v>
      </c>
      <c r="M37" s="752">
        <v>4</v>
      </c>
      <c r="N37" s="753">
        <v>375.39999999999986</v>
      </c>
    </row>
    <row r="38" spans="1:14" ht="14.4" customHeight="1" x14ac:dyDescent="0.3">
      <c r="A38" s="747" t="s">
        <v>585</v>
      </c>
      <c r="B38" s="748" t="s">
        <v>586</v>
      </c>
      <c r="C38" s="749" t="s">
        <v>599</v>
      </c>
      <c r="D38" s="750" t="s">
        <v>600</v>
      </c>
      <c r="E38" s="751">
        <v>50113001</v>
      </c>
      <c r="F38" s="750" t="s">
        <v>613</v>
      </c>
      <c r="G38" s="749" t="s">
        <v>614</v>
      </c>
      <c r="H38" s="749">
        <v>845329</v>
      </c>
      <c r="I38" s="749">
        <v>0</v>
      </c>
      <c r="J38" s="749" t="s">
        <v>679</v>
      </c>
      <c r="K38" s="749" t="s">
        <v>587</v>
      </c>
      <c r="L38" s="752">
        <v>178.41</v>
      </c>
      <c r="M38" s="752">
        <v>3</v>
      </c>
      <c r="N38" s="753">
        <v>535.23</v>
      </c>
    </row>
    <row r="39" spans="1:14" ht="14.4" customHeight="1" x14ac:dyDescent="0.3">
      <c r="A39" s="747" t="s">
        <v>585</v>
      </c>
      <c r="B39" s="748" t="s">
        <v>586</v>
      </c>
      <c r="C39" s="749" t="s">
        <v>599</v>
      </c>
      <c r="D39" s="750" t="s">
        <v>600</v>
      </c>
      <c r="E39" s="751">
        <v>50113001</v>
      </c>
      <c r="F39" s="750" t="s">
        <v>613</v>
      </c>
      <c r="G39" s="749" t="s">
        <v>624</v>
      </c>
      <c r="H39" s="749">
        <v>992572</v>
      </c>
      <c r="I39" s="749">
        <v>158711</v>
      </c>
      <c r="J39" s="749" t="s">
        <v>680</v>
      </c>
      <c r="K39" s="749" t="s">
        <v>681</v>
      </c>
      <c r="L39" s="752">
        <v>52.279999999999987</v>
      </c>
      <c r="M39" s="752">
        <v>2</v>
      </c>
      <c r="N39" s="753">
        <v>104.55999999999997</v>
      </c>
    </row>
    <row r="40" spans="1:14" ht="14.4" customHeight="1" x14ac:dyDescent="0.3">
      <c r="A40" s="747" t="s">
        <v>585</v>
      </c>
      <c r="B40" s="748" t="s">
        <v>586</v>
      </c>
      <c r="C40" s="749" t="s">
        <v>599</v>
      </c>
      <c r="D40" s="750" t="s">
        <v>600</v>
      </c>
      <c r="E40" s="751">
        <v>50113001</v>
      </c>
      <c r="F40" s="750" t="s">
        <v>613</v>
      </c>
      <c r="G40" s="749" t="s">
        <v>624</v>
      </c>
      <c r="H40" s="749">
        <v>158697</v>
      </c>
      <c r="I40" s="749">
        <v>158697</v>
      </c>
      <c r="J40" s="749" t="s">
        <v>682</v>
      </c>
      <c r="K40" s="749" t="s">
        <v>683</v>
      </c>
      <c r="L40" s="752">
        <v>87.194166666666675</v>
      </c>
      <c r="M40" s="752">
        <v>12</v>
      </c>
      <c r="N40" s="753">
        <v>1046.3300000000002</v>
      </c>
    </row>
    <row r="41" spans="1:14" ht="14.4" customHeight="1" x14ac:dyDescent="0.3">
      <c r="A41" s="747" t="s">
        <v>585</v>
      </c>
      <c r="B41" s="748" t="s">
        <v>586</v>
      </c>
      <c r="C41" s="749" t="s">
        <v>599</v>
      </c>
      <c r="D41" s="750" t="s">
        <v>600</v>
      </c>
      <c r="E41" s="751">
        <v>50113001</v>
      </c>
      <c r="F41" s="750" t="s">
        <v>613</v>
      </c>
      <c r="G41" s="749" t="s">
        <v>587</v>
      </c>
      <c r="H41" s="749">
        <v>199671</v>
      </c>
      <c r="I41" s="749">
        <v>199671</v>
      </c>
      <c r="J41" s="749" t="s">
        <v>684</v>
      </c>
      <c r="K41" s="749" t="s">
        <v>685</v>
      </c>
      <c r="L41" s="752">
        <v>35.4</v>
      </c>
      <c r="M41" s="752">
        <v>5</v>
      </c>
      <c r="N41" s="753">
        <v>177</v>
      </c>
    </row>
    <row r="42" spans="1:14" ht="14.4" customHeight="1" x14ac:dyDescent="0.3">
      <c r="A42" s="747" t="s">
        <v>585</v>
      </c>
      <c r="B42" s="748" t="s">
        <v>586</v>
      </c>
      <c r="C42" s="749" t="s">
        <v>599</v>
      </c>
      <c r="D42" s="750" t="s">
        <v>600</v>
      </c>
      <c r="E42" s="751">
        <v>50113001</v>
      </c>
      <c r="F42" s="750" t="s">
        <v>613</v>
      </c>
      <c r="G42" s="749" t="s">
        <v>614</v>
      </c>
      <c r="H42" s="749">
        <v>16321</v>
      </c>
      <c r="I42" s="749">
        <v>16321</v>
      </c>
      <c r="J42" s="749" t="s">
        <v>686</v>
      </c>
      <c r="K42" s="749" t="s">
        <v>687</v>
      </c>
      <c r="L42" s="752">
        <v>240.96000000000012</v>
      </c>
      <c r="M42" s="752">
        <v>2</v>
      </c>
      <c r="N42" s="753">
        <v>481.92000000000024</v>
      </c>
    </row>
    <row r="43" spans="1:14" ht="14.4" customHeight="1" x14ac:dyDescent="0.3">
      <c r="A43" s="747" t="s">
        <v>585</v>
      </c>
      <c r="B43" s="748" t="s">
        <v>586</v>
      </c>
      <c r="C43" s="749" t="s">
        <v>599</v>
      </c>
      <c r="D43" s="750" t="s">
        <v>600</v>
      </c>
      <c r="E43" s="751">
        <v>50113001</v>
      </c>
      <c r="F43" s="750" t="s">
        <v>613</v>
      </c>
      <c r="G43" s="749" t="s">
        <v>614</v>
      </c>
      <c r="H43" s="749">
        <v>167939</v>
      </c>
      <c r="I43" s="749">
        <v>167939</v>
      </c>
      <c r="J43" s="749" t="s">
        <v>688</v>
      </c>
      <c r="K43" s="749" t="s">
        <v>689</v>
      </c>
      <c r="L43" s="752">
        <v>1625</v>
      </c>
      <c r="M43" s="752">
        <v>7</v>
      </c>
      <c r="N43" s="753">
        <v>11375</v>
      </c>
    </row>
    <row r="44" spans="1:14" ht="14.4" customHeight="1" x14ac:dyDescent="0.3">
      <c r="A44" s="747" t="s">
        <v>585</v>
      </c>
      <c r="B44" s="748" t="s">
        <v>586</v>
      </c>
      <c r="C44" s="749" t="s">
        <v>599</v>
      </c>
      <c r="D44" s="750" t="s">
        <v>600</v>
      </c>
      <c r="E44" s="751">
        <v>50113001</v>
      </c>
      <c r="F44" s="750" t="s">
        <v>613</v>
      </c>
      <c r="G44" s="749" t="s">
        <v>614</v>
      </c>
      <c r="H44" s="749">
        <v>167797</v>
      </c>
      <c r="I44" s="749">
        <v>167797</v>
      </c>
      <c r="J44" s="749" t="s">
        <v>690</v>
      </c>
      <c r="K44" s="749" t="s">
        <v>691</v>
      </c>
      <c r="L44" s="752">
        <v>8731.619999999999</v>
      </c>
      <c r="M44" s="752">
        <v>1</v>
      </c>
      <c r="N44" s="753">
        <v>8731.619999999999</v>
      </c>
    </row>
    <row r="45" spans="1:14" ht="14.4" customHeight="1" x14ac:dyDescent="0.3">
      <c r="A45" s="747" t="s">
        <v>585</v>
      </c>
      <c r="B45" s="748" t="s">
        <v>586</v>
      </c>
      <c r="C45" s="749" t="s">
        <v>599</v>
      </c>
      <c r="D45" s="750" t="s">
        <v>600</v>
      </c>
      <c r="E45" s="751">
        <v>50113001</v>
      </c>
      <c r="F45" s="750" t="s">
        <v>613</v>
      </c>
      <c r="G45" s="749" t="s">
        <v>614</v>
      </c>
      <c r="H45" s="749">
        <v>100407</v>
      </c>
      <c r="I45" s="749">
        <v>407</v>
      </c>
      <c r="J45" s="749" t="s">
        <v>692</v>
      </c>
      <c r="K45" s="749" t="s">
        <v>693</v>
      </c>
      <c r="L45" s="752">
        <v>185.25</v>
      </c>
      <c r="M45" s="752">
        <v>2</v>
      </c>
      <c r="N45" s="753">
        <v>370.5</v>
      </c>
    </row>
    <row r="46" spans="1:14" ht="14.4" customHeight="1" x14ac:dyDescent="0.3">
      <c r="A46" s="747" t="s">
        <v>585</v>
      </c>
      <c r="B46" s="748" t="s">
        <v>586</v>
      </c>
      <c r="C46" s="749" t="s">
        <v>599</v>
      </c>
      <c r="D46" s="750" t="s">
        <v>600</v>
      </c>
      <c r="E46" s="751">
        <v>50113001</v>
      </c>
      <c r="F46" s="750" t="s">
        <v>613</v>
      </c>
      <c r="G46" s="749" t="s">
        <v>614</v>
      </c>
      <c r="H46" s="749">
        <v>149317</v>
      </c>
      <c r="I46" s="749">
        <v>49317</v>
      </c>
      <c r="J46" s="749" t="s">
        <v>694</v>
      </c>
      <c r="K46" s="749" t="s">
        <v>695</v>
      </c>
      <c r="L46" s="752">
        <v>299.00133333333332</v>
      </c>
      <c r="M46" s="752">
        <v>6</v>
      </c>
      <c r="N46" s="753">
        <v>1794.008</v>
      </c>
    </row>
    <row r="47" spans="1:14" ht="14.4" customHeight="1" x14ac:dyDescent="0.3">
      <c r="A47" s="747" t="s">
        <v>585</v>
      </c>
      <c r="B47" s="748" t="s">
        <v>586</v>
      </c>
      <c r="C47" s="749" t="s">
        <v>599</v>
      </c>
      <c r="D47" s="750" t="s">
        <v>600</v>
      </c>
      <c r="E47" s="751">
        <v>50113001</v>
      </c>
      <c r="F47" s="750" t="s">
        <v>613</v>
      </c>
      <c r="G47" s="749" t="s">
        <v>614</v>
      </c>
      <c r="H47" s="749">
        <v>100409</v>
      </c>
      <c r="I47" s="749">
        <v>409</v>
      </c>
      <c r="J47" s="749" t="s">
        <v>696</v>
      </c>
      <c r="K47" s="749" t="s">
        <v>697</v>
      </c>
      <c r="L47" s="752">
        <v>79.75</v>
      </c>
      <c r="M47" s="752">
        <v>3</v>
      </c>
      <c r="N47" s="753">
        <v>239.25</v>
      </c>
    </row>
    <row r="48" spans="1:14" ht="14.4" customHeight="1" x14ac:dyDescent="0.3">
      <c r="A48" s="747" t="s">
        <v>585</v>
      </c>
      <c r="B48" s="748" t="s">
        <v>586</v>
      </c>
      <c r="C48" s="749" t="s">
        <v>599</v>
      </c>
      <c r="D48" s="750" t="s">
        <v>600</v>
      </c>
      <c r="E48" s="751">
        <v>50113001</v>
      </c>
      <c r="F48" s="750" t="s">
        <v>613</v>
      </c>
      <c r="G48" s="749" t="s">
        <v>614</v>
      </c>
      <c r="H48" s="749">
        <v>164888</v>
      </c>
      <c r="I48" s="749">
        <v>164888</v>
      </c>
      <c r="J48" s="749" t="s">
        <v>698</v>
      </c>
      <c r="K48" s="749" t="s">
        <v>699</v>
      </c>
      <c r="L48" s="752">
        <v>215.31</v>
      </c>
      <c r="M48" s="752">
        <v>1</v>
      </c>
      <c r="N48" s="753">
        <v>215.31</v>
      </c>
    </row>
    <row r="49" spans="1:14" ht="14.4" customHeight="1" x14ac:dyDescent="0.3">
      <c r="A49" s="747" t="s">
        <v>585</v>
      </c>
      <c r="B49" s="748" t="s">
        <v>586</v>
      </c>
      <c r="C49" s="749" t="s">
        <v>599</v>
      </c>
      <c r="D49" s="750" t="s">
        <v>600</v>
      </c>
      <c r="E49" s="751">
        <v>50113001</v>
      </c>
      <c r="F49" s="750" t="s">
        <v>613</v>
      </c>
      <c r="G49" s="749" t="s">
        <v>614</v>
      </c>
      <c r="H49" s="749">
        <v>841498</v>
      </c>
      <c r="I49" s="749">
        <v>0</v>
      </c>
      <c r="J49" s="749" t="s">
        <v>700</v>
      </c>
      <c r="K49" s="749" t="s">
        <v>587</v>
      </c>
      <c r="L49" s="752">
        <v>46.099999999999994</v>
      </c>
      <c r="M49" s="752">
        <v>4</v>
      </c>
      <c r="N49" s="753">
        <v>184.39999999999998</v>
      </c>
    </row>
    <row r="50" spans="1:14" ht="14.4" customHeight="1" x14ac:dyDescent="0.3">
      <c r="A50" s="747" t="s">
        <v>585</v>
      </c>
      <c r="B50" s="748" t="s">
        <v>586</v>
      </c>
      <c r="C50" s="749" t="s">
        <v>599</v>
      </c>
      <c r="D50" s="750" t="s">
        <v>600</v>
      </c>
      <c r="E50" s="751">
        <v>50113001</v>
      </c>
      <c r="F50" s="750" t="s">
        <v>613</v>
      </c>
      <c r="G50" s="749" t="s">
        <v>624</v>
      </c>
      <c r="H50" s="749">
        <v>850038</v>
      </c>
      <c r="I50" s="749">
        <v>102612</v>
      </c>
      <c r="J50" s="749" t="s">
        <v>701</v>
      </c>
      <c r="K50" s="749" t="s">
        <v>702</v>
      </c>
      <c r="L50" s="752">
        <v>118.20999999999994</v>
      </c>
      <c r="M50" s="752">
        <v>2</v>
      </c>
      <c r="N50" s="753">
        <v>236.41999999999987</v>
      </c>
    </row>
    <row r="51" spans="1:14" ht="14.4" customHeight="1" x14ac:dyDescent="0.3">
      <c r="A51" s="747" t="s">
        <v>585</v>
      </c>
      <c r="B51" s="748" t="s">
        <v>586</v>
      </c>
      <c r="C51" s="749" t="s">
        <v>599</v>
      </c>
      <c r="D51" s="750" t="s">
        <v>600</v>
      </c>
      <c r="E51" s="751">
        <v>50113001</v>
      </c>
      <c r="F51" s="750" t="s">
        <v>613</v>
      </c>
      <c r="G51" s="749" t="s">
        <v>624</v>
      </c>
      <c r="H51" s="749">
        <v>850390</v>
      </c>
      <c r="I51" s="749">
        <v>102600</v>
      </c>
      <c r="J51" s="749" t="s">
        <v>703</v>
      </c>
      <c r="K51" s="749" t="s">
        <v>704</v>
      </c>
      <c r="L51" s="752">
        <v>68</v>
      </c>
      <c r="M51" s="752">
        <v>2</v>
      </c>
      <c r="N51" s="753">
        <v>136</v>
      </c>
    </row>
    <row r="52" spans="1:14" ht="14.4" customHeight="1" x14ac:dyDescent="0.3">
      <c r="A52" s="747" t="s">
        <v>585</v>
      </c>
      <c r="B52" s="748" t="s">
        <v>586</v>
      </c>
      <c r="C52" s="749" t="s">
        <v>599</v>
      </c>
      <c r="D52" s="750" t="s">
        <v>600</v>
      </c>
      <c r="E52" s="751">
        <v>50113001</v>
      </c>
      <c r="F52" s="750" t="s">
        <v>613</v>
      </c>
      <c r="G52" s="749" t="s">
        <v>624</v>
      </c>
      <c r="H52" s="749">
        <v>117431</v>
      </c>
      <c r="I52" s="749">
        <v>17431</v>
      </c>
      <c r="J52" s="749" t="s">
        <v>705</v>
      </c>
      <c r="K52" s="749" t="s">
        <v>623</v>
      </c>
      <c r="L52" s="752">
        <v>27.09333333333333</v>
      </c>
      <c r="M52" s="752">
        <v>6</v>
      </c>
      <c r="N52" s="753">
        <v>162.55999999999997</v>
      </c>
    </row>
    <row r="53" spans="1:14" ht="14.4" customHeight="1" x14ac:dyDescent="0.3">
      <c r="A53" s="747" t="s">
        <v>585</v>
      </c>
      <c r="B53" s="748" t="s">
        <v>586</v>
      </c>
      <c r="C53" s="749" t="s">
        <v>599</v>
      </c>
      <c r="D53" s="750" t="s">
        <v>600</v>
      </c>
      <c r="E53" s="751">
        <v>50113001</v>
      </c>
      <c r="F53" s="750" t="s">
        <v>613</v>
      </c>
      <c r="G53" s="749" t="s">
        <v>614</v>
      </c>
      <c r="H53" s="749">
        <v>216104</v>
      </c>
      <c r="I53" s="749">
        <v>216104</v>
      </c>
      <c r="J53" s="749" t="s">
        <v>706</v>
      </c>
      <c r="K53" s="749" t="s">
        <v>707</v>
      </c>
      <c r="L53" s="752">
        <v>183.10000494933189</v>
      </c>
      <c r="M53" s="752">
        <v>1</v>
      </c>
      <c r="N53" s="753">
        <v>183.10000494933189</v>
      </c>
    </row>
    <row r="54" spans="1:14" ht="14.4" customHeight="1" x14ac:dyDescent="0.3">
      <c r="A54" s="747" t="s">
        <v>585</v>
      </c>
      <c r="B54" s="748" t="s">
        <v>586</v>
      </c>
      <c r="C54" s="749" t="s">
        <v>599</v>
      </c>
      <c r="D54" s="750" t="s">
        <v>600</v>
      </c>
      <c r="E54" s="751">
        <v>50113001</v>
      </c>
      <c r="F54" s="750" t="s">
        <v>613</v>
      </c>
      <c r="G54" s="749" t="s">
        <v>614</v>
      </c>
      <c r="H54" s="749">
        <v>848209</v>
      </c>
      <c r="I54" s="749">
        <v>115402</v>
      </c>
      <c r="J54" s="749" t="s">
        <v>708</v>
      </c>
      <c r="K54" s="749" t="s">
        <v>709</v>
      </c>
      <c r="L54" s="752">
        <v>762.86666666666667</v>
      </c>
      <c r="M54" s="752">
        <v>1</v>
      </c>
      <c r="N54" s="753">
        <v>762.86666666666667</v>
      </c>
    </row>
    <row r="55" spans="1:14" ht="14.4" customHeight="1" x14ac:dyDescent="0.3">
      <c r="A55" s="747" t="s">
        <v>585</v>
      </c>
      <c r="B55" s="748" t="s">
        <v>586</v>
      </c>
      <c r="C55" s="749" t="s">
        <v>599</v>
      </c>
      <c r="D55" s="750" t="s">
        <v>600</v>
      </c>
      <c r="E55" s="751">
        <v>50113001</v>
      </c>
      <c r="F55" s="750" t="s">
        <v>613</v>
      </c>
      <c r="G55" s="749" t="s">
        <v>614</v>
      </c>
      <c r="H55" s="749">
        <v>156993</v>
      </c>
      <c r="I55" s="749">
        <v>56993</v>
      </c>
      <c r="J55" s="749" t="s">
        <v>710</v>
      </c>
      <c r="K55" s="749" t="s">
        <v>711</v>
      </c>
      <c r="L55" s="752">
        <v>73.15000000000002</v>
      </c>
      <c r="M55" s="752">
        <v>37</v>
      </c>
      <c r="N55" s="753">
        <v>2706.5500000000006</v>
      </c>
    </row>
    <row r="56" spans="1:14" ht="14.4" customHeight="1" x14ac:dyDescent="0.3">
      <c r="A56" s="747" t="s">
        <v>585</v>
      </c>
      <c r="B56" s="748" t="s">
        <v>586</v>
      </c>
      <c r="C56" s="749" t="s">
        <v>599</v>
      </c>
      <c r="D56" s="750" t="s">
        <v>600</v>
      </c>
      <c r="E56" s="751">
        <v>50113001</v>
      </c>
      <c r="F56" s="750" t="s">
        <v>613</v>
      </c>
      <c r="G56" s="749" t="s">
        <v>614</v>
      </c>
      <c r="H56" s="749">
        <v>849382</v>
      </c>
      <c r="I56" s="749">
        <v>119697</v>
      </c>
      <c r="J56" s="749" t="s">
        <v>712</v>
      </c>
      <c r="K56" s="749" t="s">
        <v>713</v>
      </c>
      <c r="L56" s="752">
        <v>172.22</v>
      </c>
      <c r="M56" s="752">
        <v>2</v>
      </c>
      <c r="N56" s="753">
        <v>344.44</v>
      </c>
    </row>
    <row r="57" spans="1:14" ht="14.4" customHeight="1" x14ac:dyDescent="0.3">
      <c r="A57" s="747" t="s">
        <v>585</v>
      </c>
      <c r="B57" s="748" t="s">
        <v>586</v>
      </c>
      <c r="C57" s="749" t="s">
        <v>599</v>
      </c>
      <c r="D57" s="750" t="s">
        <v>600</v>
      </c>
      <c r="E57" s="751">
        <v>50113001</v>
      </c>
      <c r="F57" s="750" t="s">
        <v>613</v>
      </c>
      <c r="G57" s="749" t="s">
        <v>624</v>
      </c>
      <c r="H57" s="749">
        <v>214433</v>
      </c>
      <c r="I57" s="749">
        <v>214433</v>
      </c>
      <c r="J57" s="749" t="s">
        <v>714</v>
      </c>
      <c r="K57" s="749" t="s">
        <v>715</v>
      </c>
      <c r="L57" s="752">
        <v>12.32</v>
      </c>
      <c r="M57" s="752">
        <v>3</v>
      </c>
      <c r="N57" s="753">
        <v>36.96</v>
      </c>
    </row>
    <row r="58" spans="1:14" ht="14.4" customHeight="1" x14ac:dyDescent="0.3">
      <c r="A58" s="747" t="s">
        <v>585</v>
      </c>
      <c r="B58" s="748" t="s">
        <v>586</v>
      </c>
      <c r="C58" s="749" t="s">
        <v>599</v>
      </c>
      <c r="D58" s="750" t="s">
        <v>600</v>
      </c>
      <c r="E58" s="751">
        <v>50113001</v>
      </c>
      <c r="F58" s="750" t="s">
        <v>613</v>
      </c>
      <c r="G58" s="749" t="s">
        <v>624</v>
      </c>
      <c r="H58" s="749">
        <v>214435</v>
      </c>
      <c r="I58" s="749">
        <v>214435</v>
      </c>
      <c r="J58" s="749" t="s">
        <v>714</v>
      </c>
      <c r="K58" s="749" t="s">
        <v>716</v>
      </c>
      <c r="L58" s="752">
        <v>42.893333333333338</v>
      </c>
      <c r="M58" s="752">
        <v>3</v>
      </c>
      <c r="N58" s="753">
        <v>128.68</v>
      </c>
    </row>
    <row r="59" spans="1:14" ht="14.4" customHeight="1" x14ac:dyDescent="0.3">
      <c r="A59" s="747" t="s">
        <v>585</v>
      </c>
      <c r="B59" s="748" t="s">
        <v>586</v>
      </c>
      <c r="C59" s="749" t="s">
        <v>599</v>
      </c>
      <c r="D59" s="750" t="s">
        <v>600</v>
      </c>
      <c r="E59" s="751">
        <v>50113001</v>
      </c>
      <c r="F59" s="750" t="s">
        <v>613</v>
      </c>
      <c r="G59" s="749" t="s">
        <v>624</v>
      </c>
      <c r="H59" s="749">
        <v>214526</v>
      </c>
      <c r="I59" s="749">
        <v>214526</v>
      </c>
      <c r="J59" s="749" t="s">
        <v>717</v>
      </c>
      <c r="K59" s="749" t="s">
        <v>718</v>
      </c>
      <c r="L59" s="752">
        <v>85.543749999999989</v>
      </c>
      <c r="M59" s="752">
        <v>16</v>
      </c>
      <c r="N59" s="753">
        <v>1368.6999999999998</v>
      </c>
    </row>
    <row r="60" spans="1:14" ht="14.4" customHeight="1" x14ac:dyDescent="0.3">
      <c r="A60" s="747" t="s">
        <v>585</v>
      </c>
      <c r="B60" s="748" t="s">
        <v>586</v>
      </c>
      <c r="C60" s="749" t="s">
        <v>599</v>
      </c>
      <c r="D60" s="750" t="s">
        <v>600</v>
      </c>
      <c r="E60" s="751">
        <v>50113001</v>
      </c>
      <c r="F60" s="750" t="s">
        <v>613</v>
      </c>
      <c r="G60" s="749" t="s">
        <v>624</v>
      </c>
      <c r="H60" s="749">
        <v>214427</v>
      </c>
      <c r="I60" s="749">
        <v>214427</v>
      </c>
      <c r="J60" s="749" t="s">
        <v>719</v>
      </c>
      <c r="K60" s="749" t="s">
        <v>720</v>
      </c>
      <c r="L60" s="752">
        <v>16.579999999999998</v>
      </c>
      <c r="M60" s="752">
        <v>32</v>
      </c>
      <c r="N60" s="753">
        <v>530.55999999999995</v>
      </c>
    </row>
    <row r="61" spans="1:14" ht="14.4" customHeight="1" x14ac:dyDescent="0.3">
      <c r="A61" s="747" t="s">
        <v>585</v>
      </c>
      <c r="B61" s="748" t="s">
        <v>586</v>
      </c>
      <c r="C61" s="749" t="s">
        <v>599</v>
      </c>
      <c r="D61" s="750" t="s">
        <v>600</v>
      </c>
      <c r="E61" s="751">
        <v>50113001</v>
      </c>
      <c r="F61" s="750" t="s">
        <v>613</v>
      </c>
      <c r="G61" s="749" t="s">
        <v>624</v>
      </c>
      <c r="H61" s="749">
        <v>113767</v>
      </c>
      <c r="I61" s="749">
        <v>13767</v>
      </c>
      <c r="J61" s="749" t="s">
        <v>721</v>
      </c>
      <c r="K61" s="749" t="s">
        <v>722</v>
      </c>
      <c r="L61" s="752">
        <v>44.648749999999993</v>
      </c>
      <c r="M61" s="752">
        <v>8</v>
      </c>
      <c r="N61" s="753">
        <v>357.18999999999994</v>
      </c>
    </row>
    <row r="62" spans="1:14" ht="14.4" customHeight="1" x14ac:dyDescent="0.3">
      <c r="A62" s="747" t="s">
        <v>585</v>
      </c>
      <c r="B62" s="748" t="s">
        <v>586</v>
      </c>
      <c r="C62" s="749" t="s">
        <v>599</v>
      </c>
      <c r="D62" s="750" t="s">
        <v>600</v>
      </c>
      <c r="E62" s="751">
        <v>50113001</v>
      </c>
      <c r="F62" s="750" t="s">
        <v>613</v>
      </c>
      <c r="G62" s="749" t="s">
        <v>624</v>
      </c>
      <c r="H62" s="749">
        <v>113768</v>
      </c>
      <c r="I62" s="749">
        <v>13768</v>
      </c>
      <c r="J62" s="749" t="s">
        <v>721</v>
      </c>
      <c r="K62" s="749" t="s">
        <v>723</v>
      </c>
      <c r="L62" s="752">
        <v>89.652222222222207</v>
      </c>
      <c r="M62" s="752">
        <v>9</v>
      </c>
      <c r="N62" s="753">
        <v>806.86999999999989</v>
      </c>
    </row>
    <row r="63" spans="1:14" ht="14.4" customHeight="1" x14ac:dyDescent="0.3">
      <c r="A63" s="747" t="s">
        <v>585</v>
      </c>
      <c r="B63" s="748" t="s">
        <v>586</v>
      </c>
      <c r="C63" s="749" t="s">
        <v>599</v>
      </c>
      <c r="D63" s="750" t="s">
        <v>600</v>
      </c>
      <c r="E63" s="751">
        <v>50113001</v>
      </c>
      <c r="F63" s="750" t="s">
        <v>613</v>
      </c>
      <c r="G63" s="749" t="s">
        <v>624</v>
      </c>
      <c r="H63" s="749">
        <v>848765</v>
      </c>
      <c r="I63" s="749">
        <v>107938</v>
      </c>
      <c r="J63" s="749" t="s">
        <v>721</v>
      </c>
      <c r="K63" s="749" t="s">
        <v>724</v>
      </c>
      <c r="L63" s="752">
        <v>128.44141176470586</v>
      </c>
      <c r="M63" s="752">
        <v>85</v>
      </c>
      <c r="N63" s="753">
        <v>10917.519999999999</v>
      </c>
    </row>
    <row r="64" spans="1:14" ht="14.4" customHeight="1" x14ac:dyDescent="0.3">
      <c r="A64" s="747" t="s">
        <v>585</v>
      </c>
      <c r="B64" s="748" t="s">
        <v>586</v>
      </c>
      <c r="C64" s="749" t="s">
        <v>599</v>
      </c>
      <c r="D64" s="750" t="s">
        <v>600</v>
      </c>
      <c r="E64" s="751">
        <v>50113001</v>
      </c>
      <c r="F64" s="750" t="s">
        <v>613</v>
      </c>
      <c r="G64" s="749" t="s">
        <v>614</v>
      </c>
      <c r="H64" s="749">
        <v>176155</v>
      </c>
      <c r="I64" s="749">
        <v>76155</v>
      </c>
      <c r="J64" s="749" t="s">
        <v>725</v>
      </c>
      <c r="K64" s="749" t="s">
        <v>726</v>
      </c>
      <c r="L64" s="752">
        <v>61.410000000000011</v>
      </c>
      <c r="M64" s="752">
        <v>2</v>
      </c>
      <c r="N64" s="753">
        <v>122.82000000000002</v>
      </c>
    </row>
    <row r="65" spans="1:14" ht="14.4" customHeight="1" x14ac:dyDescent="0.3">
      <c r="A65" s="747" t="s">
        <v>585</v>
      </c>
      <c r="B65" s="748" t="s">
        <v>586</v>
      </c>
      <c r="C65" s="749" t="s">
        <v>599</v>
      </c>
      <c r="D65" s="750" t="s">
        <v>600</v>
      </c>
      <c r="E65" s="751">
        <v>50113001</v>
      </c>
      <c r="F65" s="750" t="s">
        <v>613</v>
      </c>
      <c r="G65" s="749" t="s">
        <v>614</v>
      </c>
      <c r="H65" s="749">
        <v>213255</v>
      </c>
      <c r="I65" s="749">
        <v>213255</v>
      </c>
      <c r="J65" s="749" t="s">
        <v>727</v>
      </c>
      <c r="K65" s="749" t="s">
        <v>728</v>
      </c>
      <c r="L65" s="752">
        <v>125.71999999999997</v>
      </c>
      <c r="M65" s="752">
        <v>2</v>
      </c>
      <c r="N65" s="753">
        <v>251.43999999999994</v>
      </c>
    </row>
    <row r="66" spans="1:14" ht="14.4" customHeight="1" x14ac:dyDescent="0.3">
      <c r="A66" s="747" t="s">
        <v>585</v>
      </c>
      <c r="B66" s="748" t="s">
        <v>586</v>
      </c>
      <c r="C66" s="749" t="s">
        <v>599</v>
      </c>
      <c r="D66" s="750" t="s">
        <v>600</v>
      </c>
      <c r="E66" s="751">
        <v>50113001</v>
      </c>
      <c r="F66" s="750" t="s">
        <v>613</v>
      </c>
      <c r="G66" s="749" t="s">
        <v>614</v>
      </c>
      <c r="H66" s="749">
        <v>845813</v>
      </c>
      <c r="I66" s="749">
        <v>0</v>
      </c>
      <c r="J66" s="749" t="s">
        <v>729</v>
      </c>
      <c r="K66" s="749" t="s">
        <v>587</v>
      </c>
      <c r="L66" s="752">
        <v>558.12</v>
      </c>
      <c r="M66" s="752">
        <v>12</v>
      </c>
      <c r="N66" s="753">
        <v>6697.4400000000005</v>
      </c>
    </row>
    <row r="67" spans="1:14" ht="14.4" customHeight="1" x14ac:dyDescent="0.3">
      <c r="A67" s="747" t="s">
        <v>585</v>
      </c>
      <c r="B67" s="748" t="s">
        <v>586</v>
      </c>
      <c r="C67" s="749" t="s">
        <v>599</v>
      </c>
      <c r="D67" s="750" t="s">
        <v>600</v>
      </c>
      <c r="E67" s="751">
        <v>50113001</v>
      </c>
      <c r="F67" s="750" t="s">
        <v>613</v>
      </c>
      <c r="G67" s="749" t="s">
        <v>614</v>
      </c>
      <c r="H67" s="749">
        <v>193104</v>
      </c>
      <c r="I67" s="749">
        <v>93104</v>
      </c>
      <c r="J67" s="749" t="s">
        <v>730</v>
      </c>
      <c r="K67" s="749" t="s">
        <v>731</v>
      </c>
      <c r="L67" s="752">
        <v>47.319999999999993</v>
      </c>
      <c r="M67" s="752">
        <v>2</v>
      </c>
      <c r="N67" s="753">
        <v>94.639999999999986</v>
      </c>
    </row>
    <row r="68" spans="1:14" ht="14.4" customHeight="1" x14ac:dyDescent="0.3">
      <c r="A68" s="747" t="s">
        <v>585</v>
      </c>
      <c r="B68" s="748" t="s">
        <v>586</v>
      </c>
      <c r="C68" s="749" t="s">
        <v>599</v>
      </c>
      <c r="D68" s="750" t="s">
        <v>600</v>
      </c>
      <c r="E68" s="751">
        <v>50113001</v>
      </c>
      <c r="F68" s="750" t="s">
        <v>613</v>
      </c>
      <c r="G68" s="749" t="s">
        <v>614</v>
      </c>
      <c r="H68" s="749">
        <v>193105</v>
      </c>
      <c r="I68" s="749">
        <v>93105</v>
      </c>
      <c r="J68" s="749" t="s">
        <v>730</v>
      </c>
      <c r="K68" s="749" t="s">
        <v>732</v>
      </c>
      <c r="L68" s="752">
        <v>206.55</v>
      </c>
      <c r="M68" s="752">
        <v>2</v>
      </c>
      <c r="N68" s="753">
        <v>413.1</v>
      </c>
    </row>
    <row r="69" spans="1:14" ht="14.4" customHeight="1" x14ac:dyDescent="0.3">
      <c r="A69" s="747" t="s">
        <v>585</v>
      </c>
      <c r="B69" s="748" t="s">
        <v>586</v>
      </c>
      <c r="C69" s="749" t="s">
        <v>599</v>
      </c>
      <c r="D69" s="750" t="s">
        <v>600</v>
      </c>
      <c r="E69" s="751">
        <v>50113001</v>
      </c>
      <c r="F69" s="750" t="s">
        <v>613</v>
      </c>
      <c r="G69" s="749" t="s">
        <v>614</v>
      </c>
      <c r="H69" s="749">
        <v>197522</v>
      </c>
      <c r="I69" s="749">
        <v>97522</v>
      </c>
      <c r="J69" s="749" t="s">
        <v>733</v>
      </c>
      <c r="K69" s="749" t="s">
        <v>734</v>
      </c>
      <c r="L69" s="752">
        <v>159.20499999999998</v>
      </c>
      <c r="M69" s="752">
        <v>2</v>
      </c>
      <c r="N69" s="753">
        <v>318.40999999999997</v>
      </c>
    </row>
    <row r="70" spans="1:14" ht="14.4" customHeight="1" x14ac:dyDescent="0.3">
      <c r="A70" s="747" t="s">
        <v>585</v>
      </c>
      <c r="B70" s="748" t="s">
        <v>586</v>
      </c>
      <c r="C70" s="749" t="s">
        <v>599</v>
      </c>
      <c r="D70" s="750" t="s">
        <v>600</v>
      </c>
      <c r="E70" s="751">
        <v>50113001</v>
      </c>
      <c r="F70" s="750" t="s">
        <v>613</v>
      </c>
      <c r="G70" s="749" t="s">
        <v>614</v>
      </c>
      <c r="H70" s="749">
        <v>201992</v>
      </c>
      <c r="I70" s="749">
        <v>201992</v>
      </c>
      <c r="J70" s="749" t="s">
        <v>733</v>
      </c>
      <c r="K70" s="749" t="s">
        <v>735</v>
      </c>
      <c r="L70" s="752">
        <v>553.45000000000027</v>
      </c>
      <c r="M70" s="752">
        <v>1</v>
      </c>
      <c r="N70" s="753">
        <v>553.45000000000027</v>
      </c>
    </row>
    <row r="71" spans="1:14" ht="14.4" customHeight="1" x14ac:dyDescent="0.3">
      <c r="A71" s="747" t="s">
        <v>585</v>
      </c>
      <c r="B71" s="748" t="s">
        <v>586</v>
      </c>
      <c r="C71" s="749" t="s">
        <v>599</v>
      </c>
      <c r="D71" s="750" t="s">
        <v>600</v>
      </c>
      <c r="E71" s="751">
        <v>50113001</v>
      </c>
      <c r="F71" s="750" t="s">
        <v>613</v>
      </c>
      <c r="G71" s="749" t="s">
        <v>614</v>
      </c>
      <c r="H71" s="749">
        <v>168650</v>
      </c>
      <c r="I71" s="749">
        <v>168650</v>
      </c>
      <c r="J71" s="749" t="s">
        <v>736</v>
      </c>
      <c r="K71" s="749" t="s">
        <v>737</v>
      </c>
      <c r="L71" s="752">
        <v>2687.26</v>
      </c>
      <c r="M71" s="752">
        <v>3</v>
      </c>
      <c r="N71" s="753">
        <v>8061.7800000000007</v>
      </c>
    </row>
    <row r="72" spans="1:14" ht="14.4" customHeight="1" x14ac:dyDescent="0.3">
      <c r="A72" s="747" t="s">
        <v>585</v>
      </c>
      <c r="B72" s="748" t="s">
        <v>586</v>
      </c>
      <c r="C72" s="749" t="s">
        <v>599</v>
      </c>
      <c r="D72" s="750" t="s">
        <v>600</v>
      </c>
      <c r="E72" s="751">
        <v>50113001</v>
      </c>
      <c r="F72" s="750" t="s">
        <v>613</v>
      </c>
      <c r="G72" s="749" t="s">
        <v>614</v>
      </c>
      <c r="H72" s="749">
        <v>208695</v>
      </c>
      <c r="I72" s="749">
        <v>208695</v>
      </c>
      <c r="J72" s="749" t="s">
        <v>738</v>
      </c>
      <c r="K72" s="749" t="s">
        <v>739</v>
      </c>
      <c r="L72" s="752">
        <v>77.759999999999991</v>
      </c>
      <c r="M72" s="752">
        <v>12</v>
      </c>
      <c r="N72" s="753">
        <v>933.11999999999989</v>
      </c>
    </row>
    <row r="73" spans="1:14" ht="14.4" customHeight="1" x14ac:dyDescent="0.3">
      <c r="A73" s="747" t="s">
        <v>585</v>
      </c>
      <c r="B73" s="748" t="s">
        <v>586</v>
      </c>
      <c r="C73" s="749" t="s">
        <v>599</v>
      </c>
      <c r="D73" s="750" t="s">
        <v>600</v>
      </c>
      <c r="E73" s="751">
        <v>50113001</v>
      </c>
      <c r="F73" s="750" t="s">
        <v>613</v>
      </c>
      <c r="G73" s="749" t="s">
        <v>614</v>
      </c>
      <c r="H73" s="749">
        <v>183318</v>
      </c>
      <c r="I73" s="749">
        <v>83318</v>
      </c>
      <c r="J73" s="749" t="s">
        <v>740</v>
      </c>
      <c r="K73" s="749" t="s">
        <v>741</v>
      </c>
      <c r="L73" s="752">
        <v>31.799999999999997</v>
      </c>
      <c r="M73" s="752">
        <v>4</v>
      </c>
      <c r="N73" s="753">
        <v>127.19999999999999</v>
      </c>
    </row>
    <row r="74" spans="1:14" ht="14.4" customHeight="1" x14ac:dyDescent="0.3">
      <c r="A74" s="747" t="s">
        <v>585</v>
      </c>
      <c r="B74" s="748" t="s">
        <v>586</v>
      </c>
      <c r="C74" s="749" t="s">
        <v>599</v>
      </c>
      <c r="D74" s="750" t="s">
        <v>600</v>
      </c>
      <c r="E74" s="751">
        <v>50113001</v>
      </c>
      <c r="F74" s="750" t="s">
        <v>613</v>
      </c>
      <c r="G74" s="749" t="s">
        <v>614</v>
      </c>
      <c r="H74" s="749">
        <v>103542</v>
      </c>
      <c r="I74" s="749">
        <v>3542</v>
      </c>
      <c r="J74" s="749" t="s">
        <v>742</v>
      </c>
      <c r="K74" s="749" t="s">
        <v>743</v>
      </c>
      <c r="L74" s="752">
        <v>35.330000000000005</v>
      </c>
      <c r="M74" s="752">
        <v>2</v>
      </c>
      <c r="N74" s="753">
        <v>70.660000000000011</v>
      </c>
    </row>
    <row r="75" spans="1:14" ht="14.4" customHeight="1" x14ac:dyDescent="0.3">
      <c r="A75" s="747" t="s">
        <v>585</v>
      </c>
      <c r="B75" s="748" t="s">
        <v>586</v>
      </c>
      <c r="C75" s="749" t="s">
        <v>599</v>
      </c>
      <c r="D75" s="750" t="s">
        <v>600</v>
      </c>
      <c r="E75" s="751">
        <v>50113001</v>
      </c>
      <c r="F75" s="750" t="s">
        <v>613</v>
      </c>
      <c r="G75" s="749" t="s">
        <v>614</v>
      </c>
      <c r="H75" s="749">
        <v>844831</v>
      </c>
      <c r="I75" s="749">
        <v>0</v>
      </c>
      <c r="J75" s="749" t="s">
        <v>744</v>
      </c>
      <c r="K75" s="749" t="s">
        <v>745</v>
      </c>
      <c r="L75" s="752">
        <v>1377.51</v>
      </c>
      <c r="M75" s="752">
        <v>1</v>
      </c>
      <c r="N75" s="753">
        <v>1377.51</v>
      </c>
    </row>
    <row r="76" spans="1:14" ht="14.4" customHeight="1" x14ac:dyDescent="0.3">
      <c r="A76" s="747" t="s">
        <v>585</v>
      </c>
      <c r="B76" s="748" t="s">
        <v>586</v>
      </c>
      <c r="C76" s="749" t="s">
        <v>599</v>
      </c>
      <c r="D76" s="750" t="s">
        <v>600</v>
      </c>
      <c r="E76" s="751">
        <v>50113001</v>
      </c>
      <c r="F76" s="750" t="s">
        <v>613</v>
      </c>
      <c r="G76" s="749" t="s">
        <v>614</v>
      </c>
      <c r="H76" s="749">
        <v>108499</v>
      </c>
      <c r="I76" s="749">
        <v>8499</v>
      </c>
      <c r="J76" s="749" t="s">
        <v>746</v>
      </c>
      <c r="K76" s="749" t="s">
        <v>747</v>
      </c>
      <c r="L76" s="752">
        <v>111.52000000000002</v>
      </c>
      <c r="M76" s="752">
        <v>12</v>
      </c>
      <c r="N76" s="753">
        <v>1338.2400000000002</v>
      </c>
    </row>
    <row r="77" spans="1:14" ht="14.4" customHeight="1" x14ac:dyDescent="0.3">
      <c r="A77" s="747" t="s">
        <v>585</v>
      </c>
      <c r="B77" s="748" t="s">
        <v>586</v>
      </c>
      <c r="C77" s="749" t="s">
        <v>599</v>
      </c>
      <c r="D77" s="750" t="s">
        <v>600</v>
      </c>
      <c r="E77" s="751">
        <v>50113001</v>
      </c>
      <c r="F77" s="750" t="s">
        <v>613</v>
      </c>
      <c r="G77" s="749" t="s">
        <v>614</v>
      </c>
      <c r="H77" s="749">
        <v>102479</v>
      </c>
      <c r="I77" s="749">
        <v>2479</v>
      </c>
      <c r="J77" s="749" t="s">
        <v>748</v>
      </c>
      <c r="K77" s="749" t="s">
        <v>749</v>
      </c>
      <c r="L77" s="752">
        <v>65.569999999999993</v>
      </c>
      <c r="M77" s="752">
        <v>4</v>
      </c>
      <c r="N77" s="753">
        <v>262.27999999999997</v>
      </c>
    </row>
    <row r="78" spans="1:14" ht="14.4" customHeight="1" x14ac:dyDescent="0.3">
      <c r="A78" s="747" t="s">
        <v>585</v>
      </c>
      <c r="B78" s="748" t="s">
        <v>586</v>
      </c>
      <c r="C78" s="749" t="s">
        <v>599</v>
      </c>
      <c r="D78" s="750" t="s">
        <v>600</v>
      </c>
      <c r="E78" s="751">
        <v>50113001</v>
      </c>
      <c r="F78" s="750" t="s">
        <v>613</v>
      </c>
      <c r="G78" s="749" t="s">
        <v>614</v>
      </c>
      <c r="H78" s="749">
        <v>846599</v>
      </c>
      <c r="I78" s="749">
        <v>107754</v>
      </c>
      <c r="J78" s="749" t="s">
        <v>750</v>
      </c>
      <c r="K78" s="749" t="s">
        <v>587</v>
      </c>
      <c r="L78" s="752">
        <v>131.30285714285714</v>
      </c>
      <c r="M78" s="752">
        <v>7</v>
      </c>
      <c r="N78" s="753">
        <v>919.11999999999989</v>
      </c>
    </row>
    <row r="79" spans="1:14" ht="14.4" customHeight="1" x14ac:dyDescent="0.3">
      <c r="A79" s="747" t="s">
        <v>585</v>
      </c>
      <c r="B79" s="748" t="s">
        <v>586</v>
      </c>
      <c r="C79" s="749" t="s">
        <v>599</v>
      </c>
      <c r="D79" s="750" t="s">
        <v>600</v>
      </c>
      <c r="E79" s="751">
        <v>50113001</v>
      </c>
      <c r="F79" s="750" t="s">
        <v>613</v>
      </c>
      <c r="G79" s="749" t="s">
        <v>614</v>
      </c>
      <c r="H79" s="749">
        <v>58880</v>
      </c>
      <c r="I79" s="749">
        <v>58880</v>
      </c>
      <c r="J79" s="749" t="s">
        <v>751</v>
      </c>
      <c r="K79" s="749" t="s">
        <v>752</v>
      </c>
      <c r="L79" s="752">
        <v>46.102307692307697</v>
      </c>
      <c r="M79" s="752">
        <v>13</v>
      </c>
      <c r="N79" s="753">
        <v>599.33000000000004</v>
      </c>
    </row>
    <row r="80" spans="1:14" ht="14.4" customHeight="1" x14ac:dyDescent="0.3">
      <c r="A80" s="747" t="s">
        <v>585</v>
      </c>
      <c r="B80" s="748" t="s">
        <v>586</v>
      </c>
      <c r="C80" s="749" t="s">
        <v>599</v>
      </c>
      <c r="D80" s="750" t="s">
        <v>600</v>
      </c>
      <c r="E80" s="751">
        <v>50113001</v>
      </c>
      <c r="F80" s="750" t="s">
        <v>613</v>
      </c>
      <c r="G80" s="749" t="s">
        <v>614</v>
      </c>
      <c r="H80" s="749">
        <v>785912</v>
      </c>
      <c r="I80" s="749">
        <v>0</v>
      </c>
      <c r="J80" s="749" t="s">
        <v>753</v>
      </c>
      <c r="K80" s="749" t="s">
        <v>587</v>
      </c>
      <c r="L80" s="752">
        <v>114.34999999999997</v>
      </c>
      <c r="M80" s="752">
        <v>2</v>
      </c>
      <c r="N80" s="753">
        <v>228.69999999999993</v>
      </c>
    </row>
    <row r="81" spans="1:14" ht="14.4" customHeight="1" x14ac:dyDescent="0.3">
      <c r="A81" s="747" t="s">
        <v>585</v>
      </c>
      <c r="B81" s="748" t="s">
        <v>586</v>
      </c>
      <c r="C81" s="749" t="s">
        <v>599</v>
      </c>
      <c r="D81" s="750" t="s">
        <v>600</v>
      </c>
      <c r="E81" s="751">
        <v>50113001</v>
      </c>
      <c r="F81" s="750" t="s">
        <v>613</v>
      </c>
      <c r="G81" s="749" t="s">
        <v>624</v>
      </c>
      <c r="H81" s="749">
        <v>215715</v>
      </c>
      <c r="I81" s="749">
        <v>215715</v>
      </c>
      <c r="J81" s="749" t="s">
        <v>754</v>
      </c>
      <c r="K81" s="749" t="s">
        <v>755</v>
      </c>
      <c r="L81" s="752">
        <v>66.340000000000018</v>
      </c>
      <c r="M81" s="752">
        <v>6</v>
      </c>
      <c r="N81" s="753">
        <v>398.04000000000008</v>
      </c>
    </row>
    <row r="82" spans="1:14" ht="14.4" customHeight="1" x14ac:dyDescent="0.3">
      <c r="A82" s="747" t="s">
        <v>585</v>
      </c>
      <c r="B82" s="748" t="s">
        <v>586</v>
      </c>
      <c r="C82" s="749" t="s">
        <v>599</v>
      </c>
      <c r="D82" s="750" t="s">
        <v>600</v>
      </c>
      <c r="E82" s="751">
        <v>50113001</v>
      </c>
      <c r="F82" s="750" t="s">
        <v>613</v>
      </c>
      <c r="G82" s="749" t="s">
        <v>614</v>
      </c>
      <c r="H82" s="749">
        <v>920200</v>
      </c>
      <c r="I82" s="749">
        <v>15877</v>
      </c>
      <c r="J82" s="749" t="s">
        <v>756</v>
      </c>
      <c r="K82" s="749" t="s">
        <v>587</v>
      </c>
      <c r="L82" s="752">
        <v>252.97798967062019</v>
      </c>
      <c r="M82" s="752">
        <v>2</v>
      </c>
      <c r="N82" s="753">
        <v>505.95597934124038</v>
      </c>
    </row>
    <row r="83" spans="1:14" ht="14.4" customHeight="1" x14ac:dyDescent="0.3">
      <c r="A83" s="747" t="s">
        <v>585</v>
      </c>
      <c r="B83" s="748" t="s">
        <v>586</v>
      </c>
      <c r="C83" s="749" t="s">
        <v>599</v>
      </c>
      <c r="D83" s="750" t="s">
        <v>600</v>
      </c>
      <c r="E83" s="751">
        <v>50113001</v>
      </c>
      <c r="F83" s="750" t="s">
        <v>613</v>
      </c>
      <c r="G83" s="749" t="s">
        <v>614</v>
      </c>
      <c r="H83" s="749">
        <v>930535</v>
      </c>
      <c r="I83" s="749">
        <v>0</v>
      </c>
      <c r="J83" s="749" t="s">
        <v>757</v>
      </c>
      <c r="K83" s="749" t="s">
        <v>587</v>
      </c>
      <c r="L83" s="752">
        <v>155.00160381041312</v>
      </c>
      <c r="M83" s="752">
        <v>2</v>
      </c>
      <c r="N83" s="753">
        <v>310.00320762082623</v>
      </c>
    </row>
    <row r="84" spans="1:14" ht="14.4" customHeight="1" x14ac:dyDescent="0.3">
      <c r="A84" s="747" t="s">
        <v>585</v>
      </c>
      <c r="B84" s="748" t="s">
        <v>586</v>
      </c>
      <c r="C84" s="749" t="s">
        <v>599</v>
      </c>
      <c r="D84" s="750" t="s">
        <v>600</v>
      </c>
      <c r="E84" s="751">
        <v>50113001</v>
      </c>
      <c r="F84" s="750" t="s">
        <v>613</v>
      </c>
      <c r="G84" s="749" t="s">
        <v>614</v>
      </c>
      <c r="H84" s="749">
        <v>215476</v>
      </c>
      <c r="I84" s="749">
        <v>215476</v>
      </c>
      <c r="J84" s="749" t="s">
        <v>758</v>
      </c>
      <c r="K84" s="749" t="s">
        <v>759</v>
      </c>
      <c r="L84" s="752">
        <v>123.10799999999999</v>
      </c>
      <c r="M84" s="752">
        <v>5</v>
      </c>
      <c r="N84" s="753">
        <v>615.54</v>
      </c>
    </row>
    <row r="85" spans="1:14" ht="14.4" customHeight="1" x14ac:dyDescent="0.3">
      <c r="A85" s="747" t="s">
        <v>585</v>
      </c>
      <c r="B85" s="748" t="s">
        <v>586</v>
      </c>
      <c r="C85" s="749" t="s">
        <v>599</v>
      </c>
      <c r="D85" s="750" t="s">
        <v>600</v>
      </c>
      <c r="E85" s="751">
        <v>50113001</v>
      </c>
      <c r="F85" s="750" t="s">
        <v>613</v>
      </c>
      <c r="G85" s="749" t="s">
        <v>614</v>
      </c>
      <c r="H85" s="749">
        <v>183272</v>
      </c>
      <c r="I85" s="749">
        <v>215478</v>
      </c>
      <c r="J85" s="749" t="s">
        <v>760</v>
      </c>
      <c r="K85" s="749" t="s">
        <v>761</v>
      </c>
      <c r="L85" s="752">
        <v>0</v>
      </c>
      <c r="M85" s="752">
        <v>0</v>
      </c>
      <c r="N85" s="753">
        <v>1.1368683772161603E-13</v>
      </c>
    </row>
    <row r="86" spans="1:14" ht="14.4" customHeight="1" x14ac:dyDescent="0.3">
      <c r="A86" s="747" t="s">
        <v>585</v>
      </c>
      <c r="B86" s="748" t="s">
        <v>586</v>
      </c>
      <c r="C86" s="749" t="s">
        <v>599</v>
      </c>
      <c r="D86" s="750" t="s">
        <v>600</v>
      </c>
      <c r="E86" s="751">
        <v>50113001</v>
      </c>
      <c r="F86" s="750" t="s">
        <v>613</v>
      </c>
      <c r="G86" s="749" t="s">
        <v>614</v>
      </c>
      <c r="H86" s="749">
        <v>215474</v>
      </c>
      <c r="I86" s="749">
        <v>215474</v>
      </c>
      <c r="J86" s="749" t="s">
        <v>762</v>
      </c>
      <c r="K86" s="749" t="s">
        <v>763</v>
      </c>
      <c r="L86" s="752">
        <v>536.75</v>
      </c>
      <c r="M86" s="752">
        <v>2</v>
      </c>
      <c r="N86" s="753">
        <v>1073.5</v>
      </c>
    </row>
    <row r="87" spans="1:14" ht="14.4" customHeight="1" x14ac:dyDescent="0.3">
      <c r="A87" s="747" t="s">
        <v>585</v>
      </c>
      <c r="B87" s="748" t="s">
        <v>586</v>
      </c>
      <c r="C87" s="749" t="s">
        <v>599</v>
      </c>
      <c r="D87" s="750" t="s">
        <v>600</v>
      </c>
      <c r="E87" s="751">
        <v>50113001</v>
      </c>
      <c r="F87" s="750" t="s">
        <v>613</v>
      </c>
      <c r="G87" s="749" t="s">
        <v>624</v>
      </c>
      <c r="H87" s="749">
        <v>193741</v>
      </c>
      <c r="I87" s="749">
        <v>193741</v>
      </c>
      <c r="J87" s="749" t="s">
        <v>764</v>
      </c>
      <c r="K87" s="749" t="s">
        <v>765</v>
      </c>
      <c r="L87" s="752">
        <v>2247.6599999999994</v>
      </c>
      <c r="M87" s="752">
        <v>1</v>
      </c>
      <c r="N87" s="753">
        <v>2247.6599999999994</v>
      </c>
    </row>
    <row r="88" spans="1:14" ht="14.4" customHeight="1" x14ac:dyDescent="0.3">
      <c r="A88" s="747" t="s">
        <v>585</v>
      </c>
      <c r="B88" s="748" t="s">
        <v>586</v>
      </c>
      <c r="C88" s="749" t="s">
        <v>599</v>
      </c>
      <c r="D88" s="750" t="s">
        <v>600</v>
      </c>
      <c r="E88" s="751">
        <v>50113001</v>
      </c>
      <c r="F88" s="750" t="s">
        <v>613</v>
      </c>
      <c r="G88" s="749" t="s">
        <v>624</v>
      </c>
      <c r="H88" s="749">
        <v>193745</v>
      </c>
      <c r="I88" s="749">
        <v>193745</v>
      </c>
      <c r="J88" s="749" t="s">
        <v>766</v>
      </c>
      <c r="K88" s="749" t="s">
        <v>767</v>
      </c>
      <c r="L88" s="752">
        <v>1580.07</v>
      </c>
      <c r="M88" s="752">
        <v>1</v>
      </c>
      <c r="N88" s="753">
        <v>1580.07</v>
      </c>
    </row>
    <row r="89" spans="1:14" ht="14.4" customHeight="1" x14ac:dyDescent="0.3">
      <c r="A89" s="747" t="s">
        <v>585</v>
      </c>
      <c r="B89" s="748" t="s">
        <v>586</v>
      </c>
      <c r="C89" s="749" t="s">
        <v>599</v>
      </c>
      <c r="D89" s="750" t="s">
        <v>600</v>
      </c>
      <c r="E89" s="751">
        <v>50113001</v>
      </c>
      <c r="F89" s="750" t="s">
        <v>613</v>
      </c>
      <c r="G89" s="749" t="s">
        <v>614</v>
      </c>
      <c r="H89" s="749">
        <v>192202</v>
      </c>
      <c r="I89" s="749">
        <v>192202</v>
      </c>
      <c r="J89" s="749" t="s">
        <v>768</v>
      </c>
      <c r="K89" s="749" t="s">
        <v>769</v>
      </c>
      <c r="L89" s="752">
        <v>87.879999999999967</v>
      </c>
      <c r="M89" s="752">
        <v>1</v>
      </c>
      <c r="N89" s="753">
        <v>87.879999999999967</v>
      </c>
    </row>
    <row r="90" spans="1:14" ht="14.4" customHeight="1" x14ac:dyDescent="0.3">
      <c r="A90" s="747" t="s">
        <v>585</v>
      </c>
      <c r="B90" s="748" t="s">
        <v>586</v>
      </c>
      <c r="C90" s="749" t="s">
        <v>599</v>
      </c>
      <c r="D90" s="750" t="s">
        <v>600</v>
      </c>
      <c r="E90" s="751">
        <v>50113001</v>
      </c>
      <c r="F90" s="750" t="s">
        <v>613</v>
      </c>
      <c r="G90" s="749" t="s">
        <v>614</v>
      </c>
      <c r="H90" s="749">
        <v>166015</v>
      </c>
      <c r="I90" s="749">
        <v>66015</v>
      </c>
      <c r="J90" s="749" t="s">
        <v>770</v>
      </c>
      <c r="K90" s="749" t="s">
        <v>771</v>
      </c>
      <c r="L90" s="752">
        <v>83.52</v>
      </c>
      <c r="M90" s="752">
        <v>1</v>
      </c>
      <c r="N90" s="753">
        <v>83.52</v>
      </c>
    </row>
    <row r="91" spans="1:14" ht="14.4" customHeight="1" x14ac:dyDescent="0.3">
      <c r="A91" s="747" t="s">
        <v>585</v>
      </c>
      <c r="B91" s="748" t="s">
        <v>586</v>
      </c>
      <c r="C91" s="749" t="s">
        <v>599</v>
      </c>
      <c r="D91" s="750" t="s">
        <v>600</v>
      </c>
      <c r="E91" s="751">
        <v>50113001</v>
      </c>
      <c r="F91" s="750" t="s">
        <v>613</v>
      </c>
      <c r="G91" s="749" t="s">
        <v>614</v>
      </c>
      <c r="H91" s="749">
        <v>197026</v>
      </c>
      <c r="I91" s="749">
        <v>97026</v>
      </c>
      <c r="J91" s="749" t="s">
        <v>772</v>
      </c>
      <c r="K91" s="749" t="s">
        <v>773</v>
      </c>
      <c r="L91" s="752">
        <v>45.11</v>
      </c>
      <c r="M91" s="752">
        <v>1</v>
      </c>
      <c r="N91" s="753">
        <v>45.11</v>
      </c>
    </row>
    <row r="92" spans="1:14" ht="14.4" customHeight="1" x14ac:dyDescent="0.3">
      <c r="A92" s="747" t="s">
        <v>585</v>
      </c>
      <c r="B92" s="748" t="s">
        <v>586</v>
      </c>
      <c r="C92" s="749" t="s">
        <v>599</v>
      </c>
      <c r="D92" s="750" t="s">
        <v>600</v>
      </c>
      <c r="E92" s="751">
        <v>50113001</v>
      </c>
      <c r="F92" s="750" t="s">
        <v>613</v>
      </c>
      <c r="G92" s="749" t="s">
        <v>614</v>
      </c>
      <c r="H92" s="749">
        <v>850053</v>
      </c>
      <c r="I92" s="749">
        <v>162694</v>
      </c>
      <c r="J92" s="749" t="s">
        <v>774</v>
      </c>
      <c r="K92" s="749" t="s">
        <v>775</v>
      </c>
      <c r="L92" s="752">
        <v>56.629999999999974</v>
      </c>
      <c r="M92" s="752">
        <v>1</v>
      </c>
      <c r="N92" s="753">
        <v>56.629999999999974</v>
      </c>
    </row>
    <row r="93" spans="1:14" ht="14.4" customHeight="1" x14ac:dyDescent="0.3">
      <c r="A93" s="747" t="s">
        <v>585</v>
      </c>
      <c r="B93" s="748" t="s">
        <v>586</v>
      </c>
      <c r="C93" s="749" t="s">
        <v>599</v>
      </c>
      <c r="D93" s="750" t="s">
        <v>600</v>
      </c>
      <c r="E93" s="751">
        <v>50113001</v>
      </c>
      <c r="F93" s="750" t="s">
        <v>613</v>
      </c>
      <c r="G93" s="749" t="s">
        <v>614</v>
      </c>
      <c r="H93" s="749">
        <v>214593</v>
      </c>
      <c r="I93" s="749">
        <v>214593</v>
      </c>
      <c r="J93" s="749" t="s">
        <v>776</v>
      </c>
      <c r="K93" s="749" t="s">
        <v>777</v>
      </c>
      <c r="L93" s="752">
        <v>56.099999999999987</v>
      </c>
      <c r="M93" s="752">
        <v>2</v>
      </c>
      <c r="N93" s="753">
        <v>112.19999999999997</v>
      </c>
    </row>
    <row r="94" spans="1:14" ht="14.4" customHeight="1" x14ac:dyDescent="0.3">
      <c r="A94" s="747" t="s">
        <v>585</v>
      </c>
      <c r="B94" s="748" t="s">
        <v>586</v>
      </c>
      <c r="C94" s="749" t="s">
        <v>599</v>
      </c>
      <c r="D94" s="750" t="s">
        <v>600</v>
      </c>
      <c r="E94" s="751">
        <v>50113001</v>
      </c>
      <c r="F94" s="750" t="s">
        <v>613</v>
      </c>
      <c r="G94" s="749" t="s">
        <v>614</v>
      </c>
      <c r="H94" s="749">
        <v>147033</v>
      </c>
      <c r="I94" s="749">
        <v>47033</v>
      </c>
      <c r="J94" s="749" t="s">
        <v>778</v>
      </c>
      <c r="K94" s="749" t="s">
        <v>779</v>
      </c>
      <c r="L94" s="752">
        <v>106.33000000000003</v>
      </c>
      <c r="M94" s="752">
        <v>1</v>
      </c>
      <c r="N94" s="753">
        <v>106.33000000000003</v>
      </c>
    </row>
    <row r="95" spans="1:14" ht="14.4" customHeight="1" x14ac:dyDescent="0.3">
      <c r="A95" s="747" t="s">
        <v>585</v>
      </c>
      <c r="B95" s="748" t="s">
        <v>586</v>
      </c>
      <c r="C95" s="749" t="s">
        <v>599</v>
      </c>
      <c r="D95" s="750" t="s">
        <v>600</v>
      </c>
      <c r="E95" s="751">
        <v>50113001</v>
      </c>
      <c r="F95" s="750" t="s">
        <v>613</v>
      </c>
      <c r="G95" s="749" t="s">
        <v>614</v>
      </c>
      <c r="H95" s="749">
        <v>199680</v>
      </c>
      <c r="I95" s="749">
        <v>199680</v>
      </c>
      <c r="J95" s="749" t="s">
        <v>778</v>
      </c>
      <c r="K95" s="749" t="s">
        <v>780</v>
      </c>
      <c r="L95" s="752">
        <v>362.91000000000008</v>
      </c>
      <c r="M95" s="752">
        <v>9</v>
      </c>
      <c r="N95" s="753">
        <v>3266.1900000000005</v>
      </c>
    </row>
    <row r="96" spans="1:14" ht="14.4" customHeight="1" x14ac:dyDescent="0.3">
      <c r="A96" s="747" t="s">
        <v>585</v>
      </c>
      <c r="B96" s="748" t="s">
        <v>586</v>
      </c>
      <c r="C96" s="749" t="s">
        <v>599</v>
      </c>
      <c r="D96" s="750" t="s">
        <v>600</v>
      </c>
      <c r="E96" s="751">
        <v>50113001</v>
      </c>
      <c r="F96" s="750" t="s">
        <v>613</v>
      </c>
      <c r="G96" s="749" t="s">
        <v>614</v>
      </c>
      <c r="H96" s="749">
        <v>187076</v>
      </c>
      <c r="I96" s="749">
        <v>87076</v>
      </c>
      <c r="J96" s="749" t="s">
        <v>781</v>
      </c>
      <c r="K96" s="749" t="s">
        <v>782</v>
      </c>
      <c r="L96" s="752">
        <v>132.68999999999997</v>
      </c>
      <c r="M96" s="752">
        <v>3</v>
      </c>
      <c r="N96" s="753">
        <v>398.06999999999994</v>
      </c>
    </row>
    <row r="97" spans="1:14" ht="14.4" customHeight="1" x14ac:dyDescent="0.3">
      <c r="A97" s="747" t="s">
        <v>585</v>
      </c>
      <c r="B97" s="748" t="s">
        <v>586</v>
      </c>
      <c r="C97" s="749" t="s">
        <v>599</v>
      </c>
      <c r="D97" s="750" t="s">
        <v>600</v>
      </c>
      <c r="E97" s="751">
        <v>50113001</v>
      </c>
      <c r="F97" s="750" t="s">
        <v>613</v>
      </c>
      <c r="G97" s="749" t="s">
        <v>614</v>
      </c>
      <c r="H97" s="749">
        <v>192757</v>
      </c>
      <c r="I97" s="749">
        <v>92757</v>
      </c>
      <c r="J97" s="749" t="s">
        <v>781</v>
      </c>
      <c r="K97" s="749" t="s">
        <v>783</v>
      </c>
      <c r="L97" s="752">
        <v>74.342222222222219</v>
      </c>
      <c r="M97" s="752">
        <v>9</v>
      </c>
      <c r="N97" s="753">
        <v>669.07999999999993</v>
      </c>
    </row>
    <row r="98" spans="1:14" ht="14.4" customHeight="1" x14ac:dyDescent="0.3">
      <c r="A98" s="747" t="s">
        <v>585</v>
      </c>
      <c r="B98" s="748" t="s">
        <v>586</v>
      </c>
      <c r="C98" s="749" t="s">
        <v>599</v>
      </c>
      <c r="D98" s="750" t="s">
        <v>600</v>
      </c>
      <c r="E98" s="751">
        <v>50113001</v>
      </c>
      <c r="F98" s="750" t="s">
        <v>613</v>
      </c>
      <c r="G98" s="749" t="s">
        <v>614</v>
      </c>
      <c r="H98" s="749">
        <v>157586</v>
      </c>
      <c r="I98" s="749">
        <v>57586</v>
      </c>
      <c r="J98" s="749" t="s">
        <v>784</v>
      </c>
      <c r="K98" s="749" t="s">
        <v>785</v>
      </c>
      <c r="L98" s="752">
        <v>73.710000000000036</v>
      </c>
      <c r="M98" s="752">
        <v>1</v>
      </c>
      <c r="N98" s="753">
        <v>73.710000000000036</v>
      </c>
    </row>
    <row r="99" spans="1:14" ht="14.4" customHeight="1" x14ac:dyDescent="0.3">
      <c r="A99" s="747" t="s">
        <v>585</v>
      </c>
      <c r="B99" s="748" t="s">
        <v>586</v>
      </c>
      <c r="C99" s="749" t="s">
        <v>599</v>
      </c>
      <c r="D99" s="750" t="s">
        <v>600</v>
      </c>
      <c r="E99" s="751">
        <v>50113001</v>
      </c>
      <c r="F99" s="750" t="s">
        <v>613</v>
      </c>
      <c r="G99" s="749" t="s">
        <v>614</v>
      </c>
      <c r="H99" s="749">
        <v>846413</v>
      </c>
      <c r="I99" s="749">
        <v>57585</v>
      </c>
      <c r="J99" s="749" t="s">
        <v>786</v>
      </c>
      <c r="K99" s="749" t="s">
        <v>787</v>
      </c>
      <c r="L99" s="752">
        <v>133.41999999999999</v>
      </c>
      <c r="M99" s="752">
        <v>2</v>
      </c>
      <c r="N99" s="753">
        <v>266.83999999999997</v>
      </c>
    </row>
    <row r="100" spans="1:14" ht="14.4" customHeight="1" x14ac:dyDescent="0.3">
      <c r="A100" s="747" t="s">
        <v>585</v>
      </c>
      <c r="B100" s="748" t="s">
        <v>586</v>
      </c>
      <c r="C100" s="749" t="s">
        <v>599</v>
      </c>
      <c r="D100" s="750" t="s">
        <v>600</v>
      </c>
      <c r="E100" s="751">
        <v>50113001</v>
      </c>
      <c r="F100" s="750" t="s">
        <v>613</v>
      </c>
      <c r="G100" s="749" t="s">
        <v>614</v>
      </c>
      <c r="H100" s="749">
        <v>181293</v>
      </c>
      <c r="I100" s="749">
        <v>181293</v>
      </c>
      <c r="J100" s="749" t="s">
        <v>788</v>
      </c>
      <c r="K100" s="749" t="s">
        <v>789</v>
      </c>
      <c r="L100" s="752">
        <v>213.93000000000006</v>
      </c>
      <c r="M100" s="752">
        <v>1</v>
      </c>
      <c r="N100" s="753">
        <v>213.93000000000006</v>
      </c>
    </row>
    <row r="101" spans="1:14" ht="14.4" customHeight="1" x14ac:dyDescent="0.3">
      <c r="A101" s="747" t="s">
        <v>585</v>
      </c>
      <c r="B101" s="748" t="s">
        <v>586</v>
      </c>
      <c r="C101" s="749" t="s">
        <v>599</v>
      </c>
      <c r="D101" s="750" t="s">
        <v>600</v>
      </c>
      <c r="E101" s="751">
        <v>50113001</v>
      </c>
      <c r="F101" s="750" t="s">
        <v>613</v>
      </c>
      <c r="G101" s="749" t="s">
        <v>614</v>
      </c>
      <c r="H101" s="749">
        <v>129740</v>
      </c>
      <c r="I101" s="749">
        <v>29740</v>
      </c>
      <c r="J101" s="749" t="s">
        <v>790</v>
      </c>
      <c r="K101" s="749" t="s">
        <v>791</v>
      </c>
      <c r="L101" s="752">
        <v>823.92000000000019</v>
      </c>
      <c r="M101" s="752">
        <v>1</v>
      </c>
      <c r="N101" s="753">
        <v>823.92000000000019</v>
      </c>
    </row>
    <row r="102" spans="1:14" ht="14.4" customHeight="1" x14ac:dyDescent="0.3">
      <c r="A102" s="747" t="s">
        <v>585</v>
      </c>
      <c r="B102" s="748" t="s">
        <v>586</v>
      </c>
      <c r="C102" s="749" t="s">
        <v>599</v>
      </c>
      <c r="D102" s="750" t="s">
        <v>600</v>
      </c>
      <c r="E102" s="751">
        <v>50113001</v>
      </c>
      <c r="F102" s="750" t="s">
        <v>613</v>
      </c>
      <c r="G102" s="749" t="s">
        <v>614</v>
      </c>
      <c r="H102" s="749">
        <v>214904</v>
      </c>
      <c r="I102" s="749">
        <v>214904</v>
      </c>
      <c r="J102" s="749" t="s">
        <v>792</v>
      </c>
      <c r="K102" s="749" t="s">
        <v>793</v>
      </c>
      <c r="L102" s="752">
        <v>64.790000000000006</v>
      </c>
      <c r="M102" s="752">
        <v>3</v>
      </c>
      <c r="N102" s="753">
        <v>194.37</v>
      </c>
    </row>
    <row r="103" spans="1:14" ht="14.4" customHeight="1" x14ac:dyDescent="0.3">
      <c r="A103" s="747" t="s">
        <v>585</v>
      </c>
      <c r="B103" s="748" t="s">
        <v>586</v>
      </c>
      <c r="C103" s="749" t="s">
        <v>599</v>
      </c>
      <c r="D103" s="750" t="s">
        <v>600</v>
      </c>
      <c r="E103" s="751">
        <v>50113001</v>
      </c>
      <c r="F103" s="750" t="s">
        <v>613</v>
      </c>
      <c r="G103" s="749" t="s">
        <v>624</v>
      </c>
      <c r="H103" s="749">
        <v>147458</v>
      </c>
      <c r="I103" s="749">
        <v>147458</v>
      </c>
      <c r="J103" s="749" t="s">
        <v>794</v>
      </c>
      <c r="K103" s="749" t="s">
        <v>795</v>
      </c>
      <c r="L103" s="752">
        <v>99.370000000000076</v>
      </c>
      <c r="M103" s="752">
        <v>1</v>
      </c>
      <c r="N103" s="753">
        <v>99.370000000000076</v>
      </c>
    </row>
    <row r="104" spans="1:14" ht="14.4" customHeight="1" x14ac:dyDescent="0.3">
      <c r="A104" s="747" t="s">
        <v>585</v>
      </c>
      <c r="B104" s="748" t="s">
        <v>586</v>
      </c>
      <c r="C104" s="749" t="s">
        <v>599</v>
      </c>
      <c r="D104" s="750" t="s">
        <v>600</v>
      </c>
      <c r="E104" s="751">
        <v>50113001</v>
      </c>
      <c r="F104" s="750" t="s">
        <v>613</v>
      </c>
      <c r="G104" s="749" t="s">
        <v>624</v>
      </c>
      <c r="H104" s="749">
        <v>169189</v>
      </c>
      <c r="I104" s="749">
        <v>69189</v>
      </c>
      <c r="J104" s="749" t="s">
        <v>796</v>
      </c>
      <c r="K104" s="749" t="s">
        <v>797</v>
      </c>
      <c r="L104" s="752">
        <v>61.109999999999992</v>
      </c>
      <c r="M104" s="752">
        <v>1</v>
      </c>
      <c r="N104" s="753">
        <v>61.109999999999992</v>
      </c>
    </row>
    <row r="105" spans="1:14" ht="14.4" customHeight="1" x14ac:dyDescent="0.3">
      <c r="A105" s="747" t="s">
        <v>585</v>
      </c>
      <c r="B105" s="748" t="s">
        <v>586</v>
      </c>
      <c r="C105" s="749" t="s">
        <v>599</v>
      </c>
      <c r="D105" s="750" t="s">
        <v>600</v>
      </c>
      <c r="E105" s="751">
        <v>50113001</v>
      </c>
      <c r="F105" s="750" t="s">
        <v>613</v>
      </c>
      <c r="G105" s="749" t="s">
        <v>614</v>
      </c>
      <c r="H105" s="749">
        <v>847477</v>
      </c>
      <c r="I105" s="749">
        <v>151436</v>
      </c>
      <c r="J105" s="749" t="s">
        <v>798</v>
      </c>
      <c r="K105" s="749" t="s">
        <v>799</v>
      </c>
      <c r="L105" s="752">
        <v>529.3416666666667</v>
      </c>
      <c r="M105" s="752">
        <v>12</v>
      </c>
      <c r="N105" s="753">
        <v>6352.1</v>
      </c>
    </row>
    <row r="106" spans="1:14" ht="14.4" customHeight="1" x14ac:dyDescent="0.3">
      <c r="A106" s="747" t="s">
        <v>585</v>
      </c>
      <c r="B106" s="748" t="s">
        <v>586</v>
      </c>
      <c r="C106" s="749" t="s">
        <v>599</v>
      </c>
      <c r="D106" s="750" t="s">
        <v>600</v>
      </c>
      <c r="E106" s="751">
        <v>50113001</v>
      </c>
      <c r="F106" s="750" t="s">
        <v>613</v>
      </c>
      <c r="G106" s="749" t="s">
        <v>614</v>
      </c>
      <c r="H106" s="749">
        <v>59571</v>
      </c>
      <c r="I106" s="749">
        <v>59571</v>
      </c>
      <c r="J106" s="749" t="s">
        <v>800</v>
      </c>
      <c r="K106" s="749" t="s">
        <v>801</v>
      </c>
      <c r="L106" s="752">
        <v>230.28750000000002</v>
      </c>
      <c r="M106" s="752">
        <v>4</v>
      </c>
      <c r="N106" s="753">
        <v>921.15000000000009</v>
      </c>
    </row>
    <row r="107" spans="1:14" ht="14.4" customHeight="1" x14ac:dyDescent="0.3">
      <c r="A107" s="747" t="s">
        <v>585</v>
      </c>
      <c r="B107" s="748" t="s">
        <v>586</v>
      </c>
      <c r="C107" s="749" t="s">
        <v>599</v>
      </c>
      <c r="D107" s="750" t="s">
        <v>600</v>
      </c>
      <c r="E107" s="751">
        <v>50113001</v>
      </c>
      <c r="F107" s="750" t="s">
        <v>613</v>
      </c>
      <c r="G107" s="749" t="s">
        <v>624</v>
      </c>
      <c r="H107" s="749">
        <v>147657</v>
      </c>
      <c r="I107" s="749">
        <v>47657</v>
      </c>
      <c r="J107" s="749" t="s">
        <v>802</v>
      </c>
      <c r="K107" s="749" t="s">
        <v>803</v>
      </c>
      <c r="L107" s="752">
        <v>311.04000000000008</v>
      </c>
      <c r="M107" s="752">
        <v>1</v>
      </c>
      <c r="N107" s="753">
        <v>311.04000000000008</v>
      </c>
    </row>
    <row r="108" spans="1:14" ht="14.4" customHeight="1" x14ac:dyDescent="0.3">
      <c r="A108" s="747" t="s">
        <v>585</v>
      </c>
      <c r="B108" s="748" t="s">
        <v>586</v>
      </c>
      <c r="C108" s="749" t="s">
        <v>599</v>
      </c>
      <c r="D108" s="750" t="s">
        <v>600</v>
      </c>
      <c r="E108" s="751">
        <v>50113001</v>
      </c>
      <c r="F108" s="750" t="s">
        <v>613</v>
      </c>
      <c r="G108" s="749" t="s">
        <v>614</v>
      </c>
      <c r="H108" s="749">
        <v>498328</v>
      </c>
      <c r="I108" s="749">
        <v>0</v>
      </c>
      <c r="J108" s="749" t="s">
        <v>804</v>
      </c>
      <c r="K108" s="749" t="s">
        <v>805</v>
      </c>
      <c r="L108" s="752">
        <v>1819.84</v>
      </c>
      <c r="M108" s="752">
        <v>4</v>
      </c>
      <c r="N108" s="753">
        <v>7279.36</v>
      </c>
    </row>
    <row r="109" spans="1:14" ht="14.4" customHeight="1" x14ac:dyDescent="0.3">
      <c r="A109" s="747" t="s">
        <v>585</v>
      </c>
      <c r="B109" s="748" t="s">
        <v>586</v>
      </c>
      <c r="C109" s="749" t="s">
        <v>599</v>
      </c>
      <c r="D109" s="750" t="s">
        <v>600</v>
      </c>
      <c r="E109" s="751">
        <v>50113001</v>
      </c>
      <c r="F109" s="750" t="s">
        <v>613</v>
      </c>
      <c r="G109" s="749" t="s">
        <v>624</v>
      </c>
      <c r="H109" s="749">
        <v>149195</v>
      </c>
      <c r="I109" s="749">
        <v>49195</v>
      </c>
      <c r="J109" s="749" t="s">
        <v>806</v>
      </c>
      <c r="K109" s="749" t="s">
        <v>807</v>
      </c>
      <c r="L109" s="752">
        <v>225.23999999999995</v>
      </c>
      <c r="M109" s="752">
        <v>1</v>
      </c>
      <c r="N109" s="753">
        <v>225.23999999999995</v>
      </c>
    </row>
    <row r="110" spans="1:14" ht="14.4" customHeight="1" x14ac:dyDescent="0.3">
      <c r="A110" s="747" t="s">
        <v>585</v>
      </c>
      <c r="B110" s="748" t="s">
        <v>586</v>
      </c>
      <c r="C110" s="749" t="s">
        <v>599</v>
      </c>
      <c r="D110" s="750" t="s">
        <v>600</v>
      </c>
      <c r="E110" s="751">
        <v>50113001</v>
      </c>
      <c r="F110" s="750" t="s">
        <v>613</v>
      </c>
      <c r="G110" s="749" t="s">
        <v>624</v>
      </c>
      <c r="H110" s="749">
        <v>213485</v>
      </c>
      <c r="I110" s="749">
        <v>213485</v>
      </c>
      <c r="J110" s="749" t="s">
        <v>808</v>
      </c>
      <c r="K110" s="749" t="s">
        <v>809</v>
      </c>
      <c r="L110" s="752">
        <v>721.2</v>
      </c>
      <c r="M110" s="752">
        <v>47</v>
      </c>
      <c r="N110" s="753">
        <v>33896.400000000001</v>
      </c>
    </row>
    <row r="111" spans="1:14" ht="14.4" customHeight="1" x14ac:dyDescent="0.3">
      <c r="A111" s="747" t="s">
        <v>585</v>
      </c>
      <c r="B111" s="748" t="s">
        <v>586</v>
      </c>
      <c r="C111" s="749" t="s">
        <v>599</v>
      </c>
      <c r="D111" s="750" t="s">
        <v>600</v>
      </c>
      <c r="E111" s="751">
        <v>50113001</v>
      </c>
      <c r="F111" s="750" t="s">
        <v>613</v>
      </c>
      <c r="G111" s="749" t="s">
        <v>624</v>
      </c>
      <c r="H111" s="749">
        <v>213487</v>
      </c>
      <c r="I111" s="749">
        <v>213487</v>
      </c>
      <c r="J111" s="749" t="s">
        <v>808</v>
      </c>
      <c r="K111" s="749" t="s">
        <v>810</v>
      </c>
      <c r="L111" s="752">
        <v>271.84999999999997</v>
      </c>
      <c r="M111" s="752">
        <v>49</v>
      </c>
      <c r="N111" s="753">
        <v>13320.649999999998</v>
      </c>
    </row>
    <row r="112" spans="1:14" ht="14.4" customHeight="1" x14ac:dyDescent="0.3">
      <c r="A112" s="747" t="s">
        <v>585</v>
      </c>
      <c r="B112" s="748" t="s">
        <v>586</v>
      </c>
      <c r="C112" s="749" t="s">
        <v>599</v>
      </c>
      <c r="D112" s="750" t="s">
        <v>600</v>
      </c>
      <c r="E112" s="751">
        <v>50113001</v>
      </c>
      <c r="F112" s="750" t="s">
        <v>613</v>
      </c>
      <c r="G112" s="749" t="s">
        <v>624</v>
      </c>
      <c r="H112" s="749">
        <v>213489</v>
      </c>
      <c r="I112" s="749">
        <v>213489</v>
      </c>
      <c r="J112" s="749" t="s">
        <v>808</v>
      </c>
      <c r="K112" s="749" t="s">
        <v>811</v>
      </c>
      <c r="L112" s="752">
        <v>630.66</v>
      </c>
      <c r="M112" s="752">
        <v>42</v>
      </c>
      <c r="N112" s="753">
        <v>26487.719999999998</v>
      </c>
    </row>
    <row r="113" spans="1:14" ht="14.4" customHeight="1" x14ac:dyDescent="0.3">
      <c r="A113" s="747" t="s">
        <v>585</v>
      </c>
      <c r="B113" s="748" t="s">
        <v>586</v>
      </c>
      <c r="C113" s="749" t="s">
        <v>599</v>
      </c>
      <c r="D113" s="750" t="s">
        <v>600</v>
      </c>
      <c r="E113" s="751">
        <v>50113001</v>
      </c>
      <c r="F113" s="750" t="s">
        <v>613</v>
      </c>
      <c r="G113" s="749" t="s">
        <v>624</v>
      </c>
      <c r="H113" s="749">
        <v>213490</v>
      </c>
      <c r="I113" s="749">
        <v>213490</v>
      </c>
      <c r="J113" s="749" t="s">
        <v>808</v>
      </c>
      <c r="K113" s="749" t="s">
        <v>812</v>
      </c>
      <c r="L113" s="752">
        <v>913.65</v>
      </c>
      <c r="M113" s="752">
        <v>16</v>
      </c>
      <c r="N113" s="753">
        <v>14618.4</v>
      </c>
    </row>
    <row r="114" spans="1:14" ht="14.4" customHeight="1" x14ac:dyDescent="0.3">
      <c r="A114" s="747" t="s">
        <v>585</v>
      </c>
      <c r="B114" s="748" t="s">
        <v>586</v>
      </c>
      <c r="C114" s="749" t="s">
        <v>599</v>
      </c>
      <c r="D114" s="750" t="s">
        <v>600</v>
      </c>
      <c r="E114" s="751">
        <v>50113001</v>
      </c>
      <c r="F114" s="750" t="s">
        <v>613</v>
      </c>
      <c r="G114" s="749" t="s">
        <v>624</v>
      </c>
      <c r="H114" s="749">
        <v>213494</v>
      </c>
      <c r="I114" s="749">
        <v>213494</v>
      </c>
      <c r="J114" s="749" t="s">
        <v>808</v>
      </c>
      <c r="K114" s="749" t="s">
        <v>813</v>
      </c>
      <c r="L114" s="752">
        <v>408.9500000000001</v>
      </c>
      <c r="M114" s="752">
        <v>28</v>
      </c>
      <c r="N114" s="753">
        <v>11450.600000000002</v>
      </c>
    </row>
    <row r="115" spans="1:14" ht="14.4" customHeight="1" x14ac:dyDescent="0.3">
      <c r="A115" s="747" t="s">
        <v>585</v>
      </c>
      <c r="B115" s="748" t="s">
        <v>586</v>
      </c>
      <c r="C115" s="749" t="s">
        <v>599</v>
      </c>
      <c r="D115" s="750" t="s">
        <v>600</v>
      </c>
      <c r="E115" s="751">
        <v>50113001</v>
      </c>
      <c r="F115" s="750" t="s">
        <v>613</v>
      </c>
      <c r="G115" s="749" t="s">
        <v>624</v>
      </c>
      <c r="H115" s="749">
        <v>213482</v>
      </c>
      <c r="I115" s="749">
        <v>213482</v>
      </c>
      <c r="J115" s="749" t="s">
        <v>814</v>
      </c>
      <c r="K115" s="749" t="s">
        <v>815</v>
      </c>
      <c r="L115" s="752">
        <v>1501.0199999999998</v>
      </c>
      <c r="M115" s="752">
        <v>3</v>
      </c>
      <c r="N115" s="753">
        <v>4503.0599999999995</v>
      </c>
    </row>
    <row r="116" spans="1:14" ht="14.4" customHeight="1" x14ac:dyDescent="0.3">
      <c r="A116" s="747" t="s">
        <v>585</v>
      </c>
      <c r="B116" s="748" t="s">
        <v>586</v>
      </c>
      <c r="C116" s="749" t="s">
        <v>599</v>
      </c>
      <c r="D116" s="750" t="s">
        <v>600</v>
      </c>
      <c r="E116" s="751">
        <v>50113001</v>
      </c>
      <c r="F116" s="750" t="s">
        <v>613</v>
      </c>
      <c r="G116" s="749" t="s">
        <v>624</v>
      </c>
      <c r="H116" s="749">
        <v>213484</v>
      </c>
      <c r="I116" s="749">
        <v>213484</v>
      </c>
      <c r="J116" s="749" t="s">
        <v>814</v>
      </c>
      <c r="K116" s="749" t="s">
        <v>812</v>
      </c>
      <c r="L116" s="752">
        <v>1895.77</v>
      </c>
      <c r="M116" s="752">
        <v>4</v>
      </c>
      <c r="N116" s="753">
        <v>7583.08</v>
      </c>
    </row>
    <row r="117" spans="1:14" ht="14.4" customHeight="1" x14ac:dyDescent="0.3">
      <c r="A117" s="747" t="s">
        <v>585</v>
      </c>
      <c r="B117" s="748" t="s">
        <v>586</v>
      </c>
      <c r="C117" s="749" t="s">
        <v>599</v>
      </c>
      <c r="D117" s="750" t="s">
        <v>600</v>
      </c>
      <c r="E117" s="751">
        <v>50113001</v>
      </c>
      <c r="F117" s="750" t="s">
        <v>613</v>
      </c>
      <c r="G117" s="749" t="s">
        <v>624</v>
      </c>
      <c r="H117" s="749">
        <v>156809</v>
      </c>
      <c r="I117" s="749">
        <v>56809</v>
      </c>
      <c r="J117" s="749" t="s">
        <v>816</v>
      </c>
      <c r="K117" s="749" t="s">
        <v>817</v>
      </c>
      <c r="L117" s="752">
        <v>161.77999999999997</v>
      </c>
      <c r="M117" s="752">
        <v>1</v>
      </c>
      <c r="N117" s="753">
        <v>161.77999999999997</v>
      </c>
    </row>
    <row r="118" spans="1:14" ht="14.4" customHeight="1" x14ac:dyDescent="0.3">
      <c r="A118" s="747" t="s">
        <v>585</v>
      </c>
      <c r="B118" s="748" t="s">
        <v>586</v>
      </c>
      <c r="C118" s="749" t="s">
        <v>599</v>
      </c>
      <c r="D118" s="750" t="s">
        <v>600</v>
      </c>
      <c r="E118" s="751">
        <v>50113001</v>
      </c>
      <c r="F118" s="750" t="s">
        <v>613</v>
      </c>
      <c r="G118" s="749" t="s">
        <v>624</v>
      </c>
      <c r="H118" s="749">
        <v>156805</v>
      </c>
      <c r="I118" s="749">
        <v>56805</v>
      </c>
      <c r="J118" s="749" t="s">
        <v>818</v>
      </c>
      <c r="K118" s="749" t="s">
        <v>819</v>
      </c>
      <c r="L118" s="752">
        <v>58.590000000000011</v>
      </c>
      <c r="M118" s="752">
        <v>8</v>
      </c>
      <c r="N118" s="753">
        <v>468.72000000000008</v>
      </c>
    </row>
    <row r="119" spans="1:14" ht="14.4" customHeight="1" x14ac:dyDescent="0.3">
      <c r="A119" s="747" t="s">
        <v>585</v>
      </c>
      <c r="B119" s="748" t="s">
        <v>586</v>
      </c>
      <c r="C119" s="749" t="s">
        <v>599</v>
      </c>
      <c r="D119" s="750" t="s">
        <v>600</v>
      </c>
      <c r="E119" s="751">
        <v>50113001</v>
      </c>
      <c r="F119" s="750" t="s">
        <v>613</v>
      </c>
      <c r="G119" s="749" t="s">
        <v>624</v>
      </c>
      <c r="H119" s="749">
        <v>214036</v>
      </c>
      <c r="I119" s="749">
        <v>214036</v>
      </c>
      <c r="J119" s="749" t="s">
        <v>820</v>
      </c>
      <c r="K119" s="749" t="s">
        <v>821</v>
      </c>
      <c r="L119" s="752">
        <v>40.389999999999993</v>
      </c>
      <c r="M119" s="752">
        <v>86</v>
      </c>
      <c r="N119" s="753">
        <v>3473.5399999999995</v>
      </c>
    </row>
    <row r="120" spans="1:14" ht="14.4" customHeight="1" x14ac:dyDescent="0.3">
      <c r="A120" s="747" t="s">
        <v>585</v>
      </c>
      <c r="B120" s="748" t="s">
        <v>586</v>
      </c>
      <c r="C120" s="749" t="s">
        <v>599</v>
      </c>
      <c r="D120" s="750" t="s">
        <v>600</v>
      </c>
      <c r="E120" s="751">
        <v>50113001</v>
      </c>
      <c r="F120" s="750" t="s">
        <v>613</v>
      </c>
      <c r="G120" s="749" t="s">
        <v>614</v>
      </c>
      <c r="H120" s="749">
        <v>199333</v>
      </c>
      <c r="I120" s="749">
        <v>99333</v>
      </c>
      <c r="J120" s="749" t="s">
        <v>822</v>
      </c>
      <c r="K120" s="749" t="s">
        <v>823</v>
      </c>
      <c r="L120" s="752">
        <v>231.68222222222226</v>
      </c>
      <c r="M120" s="752">
        <v>18</v>
      </c>
      <c r="N120" s="753">
        <v>4170.2800000000007</v>
      </c>
    </row>
    <row r="121" spans="1:14" ht="14.4" customHeight="1" x14ac:dyDescent="0.3">
      <c r="A121" s="747" t="s">
        <v>585</v>
      </c>
      <c r="B121" s="748" t="s">
        <v>586</v>
      </c>
      <c r="C121" s="749" t="s">
        <v>599</v>
      </c>
      <c r="D121" s="750" t="s">
        <v>600</v>
      </c>
      <c r="E121" s="751">
        <v>50113001</v>
      </c>
      <c r="F121" s="750" t="s">
        <v>613</v>
      </c>
      <c r="G121" s="749" t="s">
        <v>614</v>
      </c>
      <c r="H121" s="749">
        <v>31915</v>
      </c>
      <c r="I121" s="749">
        <v>31915</v>
      </c>
      <c r="J121" s="749" t="s">
        <v>824</v>
      </c>
      <c r="K121" s="749" t="s">
        <v>825</v>
      </c>
      <c r="L121" s="752">
        <v>173.68999999999997</v>
      </c>
      <c r="M121" s="752">
        <v>9</v>
      </c>
      <c r="N121" s="753">
        <v>1563.2099999999998</v>
      </c>
    </row>
    <row r="122" spans="1:14" ht="14.4" customHeight="1" x14ac:dyDescent="0.3">
      <c r="A122" s="747" t="s">
        <v>585</v>
      </c>
      <c r="B122" s="748" t="s">
        <v>586</v>
      </c>
      <c r="C122" s="749" t="s">
        <v>599</v>
      </c>
      <c r="D122" s="750" t="s">
        <v>600</v>
      </c>
      <c r="E122" s="751">
        <v>50113001</v>
      </c>
      <c r="F122" s="750" t="s">
        <v>613</v>
      </c>
      <c r="G122" s="749" t="s">
        <v>614</v>
      </c>
      <c r="H122" s="749">
        <v>47244</v>
      </c>
      <c r="I122" s="749">
        <v>47244</v>
      </c>
      <c r="J122" s="749" t="s">
        <v>826</v>
      </c>
      <c r="K122" s="749" t="s">
        <v>825</v>
      </c>
      <c r="L122" s="752">
        <v>143</v>
      </c>
      <c r="M122" s="752">
        <v>2</v>
      </c>
      <c r="N122" s="753">
        <v>286</v>
      </c>
    </row>
    <row r="123" spans="1:14" ht="14.4" customHeight="1" x14ac:dyDescent="0.3">
      <c r="A123" s="747" t="s">
        <v>585</v>
      </c>
      <c r="B123" s="748" t="s">
        <v>586</v>
      </c>
      <c r="C123" s="749" t="s">
        <v>599</v>
      </c>
      <c r="D123" s="750" t="s">
        <v>600</v>
      </c>
      <c r="E123" s="751">
        <v>50113001</v>
      </c>
      <c r="F123" s="750" t="s">
        <v>613</v>
      </c>
      <c r="G123" s="749" t="s">
        <v>614</v>
      </c>
      <c r="H123" s="749">
        <v>47256</v>
      </c>
      <c r="I123" s="749">
        <v>47256</v>
      </c>
      <c r="J123" s="749" t="s">
        <v>826</v>
      </c>
      <c r="K123" s="749" t="s">
        <v>827</v>
      </c>
      <c r="L123" s="752">
        <v>222.19999999999996</v>
      </c>
      <c r="M123" s="752">
        <v>6</v>
      </c>
      <c r="N123" s="753">
        <v>1333.1999999999998</v>
      </c>
    </row>
    <row r="124" spans="1:14" ht="14.4" customHeight="1" x14ac:dyDescent="0.3">
      <c r="A124" s="747" t="s">
        <v>585</v>
      </c>
      <c r="B124" s="748" t="s">
        <v>586</v>
      </c>
      <c r="C124" s="749" t="s">
        <v>599</v>
      </c>
      <c r="D124" s="750" t="s">
        <v>600</v>
      </c>
      <c r="E124" s="751">
        <v>50113001</v>
      </c>
      <c r="F124" s="750" t="s">
        <v>613</v>
      </c>
      <c r="G124" s="749" t="s">
        <v>614</v>
      </c>
      <c r="H124" s="749">
        <v>125366</v>
      </c>
      <c r="I124" s="749">
        <v>25366</v>
      </c>
      <c r="J124" s="749" t="s">
        <v>828</v>
      </c>
      <c r="K124" s="749" t="s">
        <v>829</v>
      </c>
      <c r="L124" s="752">
        <v>72.38</v>
      </c>
      <c r="M124" s="752">
        <v>1</v>
      </c>
      <c r="N124" s="753">
        <v>72.38</v>
      </c>
    </row>
    <row r="125" spans="1:14" ht="14.4" customHeight="1" x14ac:dyDescent="0.3">
      <c r="A125" s="747" t="s">
        <v>585</v>
      </c>
      <c r="B125" s="748" t="s">
        <v>586</v>
      </c>
      <c r="C125" s="749" t="s">
        <v>599</v>
      </c>
      <c r="D125" s="750" t="s">
        <v>600</v>
      </c>
      <c r="E125" s="751">
        <v>50113001</v>
      </c>
      <c r="F125" s="750" t="s">
        <v>613</v>
      </c>
      <c r="G125" s="749" t="s">
        <v>614</v>
      </c>
      <c r="H125" s="749">
        <v>215606</v>
      </c>
      <c r="I125" s="749">
        <v>215606</v>
      </c>
      <c r="J125" s="749" t="s">
        <v>828</v>
      </c>
      <c r="K125" s="749" t="s">
        <v>829</v>
      </c>
      <c r="L125" s="752">
        <v>71.902000000000001</v>
      </c>
      <c r="M125" s="752">
        <v>5</v>
      </c>
      <c r="N125" s="753">
        <v>359.51</v>
      </c>
    </row>
    <row r="126" spans="1:14" ht="14.4" customHeight="1" x14ac:dyDescent="0.3">
      <c r="A126" s="747" t="s">
        <v>585</v>
      </c>
      <c r="B126" s="748" t="s">
        <v>586</v>
      </c>
      <c r="C126" s="749" t="s">
        <v>599</v>
      </c>
      <c r="D126" s="750" t="s">
        <v>600</v>
      </c>
      <c r="E126" s="751">
        <v>50113001</v>
      </c>
      <c r="F126" s="750" t="s">
        <v>613</v>
      </c>
      <c r="G126" s="749" t="s">
        <v>614</v>
      </c>
      <c r="H126" s="749">
        <v>202873</v>
      </c>
      <c r="I126" s="749">
        <v>202873</v>
      </c>
      <c r="J126" s="749" t="s">
        <v>830</v>
      </c>
      <c r="K126" s="749" t="s">
        <v>831</v>
      </c>
      <c r="L126" s="752">
        <v>51.244999999999997</v>
      </c>
      <c r="M126" s="752">
        <v>4</v>
      </c>
      <c r="N126" s="753">
        <v>204.98</v>
      </c>
    </row>
    <row r="127" spans="1:14" ht="14.4" customHeight="1" x14ac:dyDescent="0.3">
      <c r="A127" s="747" t="s">
        <v>585</v>
      </c>
      <c r="B127" s="748" t="s">
        <v>586</v>
      </c>
      <c r="C127" s="749" t="s">
        <v>599</v>
      </c>
      <c r="D127" s="750" t="s">
        <v>600</v>
      </c>
      <c r="E127" s="751">
        <v>50113001</v>
      </c>
      <c r="F127" s="750" t="s">
        <v>613</v>
      </c>
      <c r="G127" s="749" t="s">
        <v>614</v>
      </c>
      <c r="H127" s="749">
        <v>109139</v>
      </c>
      <c r="I127" s="749">
        <v>176129</v>
      </c>
      <c r="J127" s="749" t="s">
        <v>832</v>
      </c>
      <c r="K127" s="749" t="s">
        <v>833</v>
      </c>
      <c r="L127" s="752">
        <v>635.40250000000003</v>
      </c>
      <c r="M127" s="752">
        <v>4</v>
      </c>
      <c r="N127" s="753">
        <v>2541.61</v>
      </c>
    </row>
    <row r="128" spans="1:14" ht="14.4" customHeight="1" x14ac:dyDescent="0.3">
      <c r="A128" s="747" t="s">
        <v>585</v>
      </c>
      <c r="B128" s="748" t="s">
        <v>586</v>
      </c>
      <c r="C128" s="749" t="s">
        <v>599</v>
      </c>
      <c r="D128" s="750" t="s">
        <v>600</v>
      </c>
      <c r="E128" s="751">
        <v>50113001</v>
      </c>
      <c r="F128" s="750" t="s">
        <v>613</v>
      </c>
      <c r="G128" s="749" t="s">
        <v>614</v>
      </c>
      <c r="H128" s="749">
        <v>193746</v>
      </c>
      <c r="I128" s="749">
        <v>93746</v>
      </c>
      <c r="J128" s="749" t="s">
        <v>834</v>
      </c>
      <c r="K128" s="749" t="s">
        <v>835</v>
      </c>
      <c r="L128" s="752">
        <v>366.22</v>
      </c>
      <c r="M128" s="752">
        <v>3</v>
      </c>
      <c r="N128" s="753">
        <v>1098.6600000000001</v>
      </c>
    </row>
    <row r="129" spans="1:14" ht="14.4" customHeight="1" x14ac:dyDescent="0.3">
      <c r="A129" s="747" t="s">
        <v>585</v>
      </c>
      <c r="B129" s="748" t="s">
        <v>586</v>
      </c>
      <c r="C129" s="749" t="s">
        <v>599</v>
      </c>
      <c r="D129" s="750" t="s">
        <v>600</v>
      </c>
      <c r="E129" s="751">
        <v>50113001</v>
      </c>
      <c r="F129" s="750" t="s">
        <v>613</v>
      </c>
      <c r="G129" s="749" t="s">
        <v>614</v>
      </c>
      <c r="H129" s="749">
        <v>155936</v>
      </c>
      <c r="I129" s="749">
        <v>155936</v>
      </c>
      <c r="J129" s="749" t="s">
        <v>836</v>
      </c>
      <c r="K129" s="749" t="s">
        <v>837</v>
      </c>
      <c r="L129" s="752">
        <v>248.18</v>
      </c>
      <c r="M129" s="752">
        <v>1</v>
      </c>
      <c r="N129" s="753">
        <v>248.18</v>
      </c>
    </row>
    <row r="130" spans="1:14" ht="14.4" customHeight="1" x14ac:dyDescent="0.3">
      <c r="A130" s="747" t="s">
        <v>585</v>
      </c>
      <c r="B130" s="748" t="s">
        <v>586</v>
      </c>
      <c r="C130" s="749" t="s">
        <v>599</v>
      </c>
      <c r="D130" s="750" t="s">
        <v>600</v>
      </c>
      <c r="E130" s="751">
        <v>50113001</v>
      </c>
      <c r="F130" s="750" t="s">
        <v>613</v>
      </c>
      <c r="G130" s="749" t="s">
        <v>614</v>
      </c>
      <c r="H130" s="749">
        <v>849143</v>
      </c>
      <c r="I130" s="749">
        <v>155940</v>
      </c>
      <c r="J130" s="749" t="s">
        <v>838</v>
      </c>
      <c r="K130" s="749" t="s">
        <v>587</v>
      </c>
      <c r="L130" s="752">
        <v>111.19000000000003</v>
      </c>
      <c r="M130" s="752">
        <v>1</v>
      </c>
      <c r="N130" s="753">
        <v>111.19000000000003</v>
      </c>
    </row>
    <row r="131" spans="1:14" ht="14.4" customHeight="1" x14ac:dyDescent="0.3">
      <c r="A131" s="747" t="s">
        <v>585</v>
      </c>
      <c r="B131" s="748" t="s">
        <v>586</v>
      </c>
      <c r="C131" s="749" t="s">
        <v>599</v>
      </c>
      <c r="D131" s="750" t="s">
        <v>600</v>
      </c>
      <c r="E131" s="751">
        <v>50113001</v>
      </c>
      <c r="F131" s="750" t="s">
        <v>613</v>
      </c>
      <c r="G131" s="749" t="s">
        <v>624</v>
      </c>
      <c r="H131" s="749">
        <v>100308</v>
      </c>
      <c r="I131" s="749">
        <v>100308</v>
      </c>
      <c r="J131" s="749" t="s">
        <v>839</v>
      </c>
      <c r="K131" s="749" t="s">
        <v>840</v>
      </c>
      <c r="L131" s="752">
        <v>43.33</v>
      </c>
      <c r="M131" s="752">
        <v>4</v>
      </c>
      <c r="N131" s="753">
        <v>173.32</v>
      </c>
    </row>
    <row r="132" spans="1:14" ht="14.4" customHeight="1" x14ac:dyDescent="0.3">
      <c r="A132" s="747" t="s">
        <v>585</v>
      </c>
      <c r="B132" s="748" t="s">
        <v>586</v>
      </c>
      <c r="C132" s="749" t="s">
        <v>599</v>
      </c>
      <c r="D132" s="750" t="s">
        <v>600</v>
      </c>
      <c r="E132" s="751">
        <v>50113001</v>
      </c>
      <c r="F132" s="750" t="s">
        <v>613</v>
      </c>
      <c r="G132" s="749" t="s">
        <v>624</v>
      </c>
      <c r="H132" s="749">
        <v>845593</v>
      </c>
      <c r="I132" s="749">
        <v>100304</v>
      </c>
      <c r="J132" s="749" t="s">
        <v>839</v>
      </c>
      <c r="K132" s="749" t="s">
        <v>841</v>
      </c>
      <c r="L132" s="752">
        <v>63.056666666666672</v>
      </c>
      <c r="M132" s="752">
        <v>3</v>
      </c>
      <c r="N132" s="753">
        <v>189.17000000000002</v>
      </c>
    </row>
    <row r="133" spans="1:14" ht="14.4" customHeight="1" x14ac:dyDescent="0.3">
      <c r="A133" s="747" t="s">
        <v>585</v>
      </c>
      <c r="B133" s="748" t="s">
        <v>586</v>
      </c>
      <c r="C133" s="749" t="s">
        <v>599</v>
      </c>
      <c r="D133" s="750" t="s">
        <v>600</v>
      </c>
      <c r="E133" s="751">
        <v>50113001</v>
      </c>
      <c r="F133" s="750" t="s">
        <v>613</v>
      </c>
      <c r="G133" s="749" t="s">
        <v>624</v>
      </c>
      <c r="H133" s="749">
        <v>846694</v>
      </c>
      <c r="I133" s="749">
        <v>100311</v>
      </c>
      <c r="J133" s="749" t="s">
        <v>842</v>
      </c>
      <c r="K133" s="749" t="s">
        <v>840</v>
      </c>
      <c r="L133" s="752">
        <v>65.36</v>
      </c>
      <c r="M133" s="752">
        <v>4</v>
      </c>
      <c r="N133" s="753">
        <v>261.44</v>
      </c>
    </row>
    <row r="134" spans="1:14" ht="14.4" customHeight="1" x14ac:dyDescent="0.3">
      <c r="A134" s="747" t="s">
        <v>585</v>
      </c>
      <c r="B134" s="748" t="s">
        <v>586</v>
      </c>
      <c r="C134" s="749" t="s">
        <v>599</v>
      </c>
      <c r="D134" s="750" t="s">
        <v>600</v>
      </c>
      <c r="E134" s="751">
        <v>50113001</v>
      </c>
      <c r="F134" s="750" t="s">
        <v>613</v>
      </c>
      <c r="G134" s="749" t="s">
        <v>614</v>
      </c>
      <c r="H134" s="749">
        <v>214337</v>
      </c>
      <c r="I134" s="749">
        <v>214337</v>
      </c>
      <c r="J134" s="749" t="s">
        <v>843</v>
      </c>
      <c r="K134" s="749" t="s">
        <v>844</v>
      </c>
      <c r="L134" s="752">
        <v>259.61333333333329</v>
      </c>
      <c r="M134" s="752">
        <v>6</v>
      </c>
      <c r="N134" s="753">
        <v>1557.6799999999998</v>
      </c>
    </row>
    <row r="135" spans="1:14" ht="14.4" customHeight="1" x14ac:dyDescent="0.3">
      <c r="A135" s="747" t="s">
        <v>585</v>
      </c>
      <c r="B135" s="748" t="s">
        <v>586</v>
      </c>
      <c r="C135" s="749" t="s">
        <v>599</v>
      </c>
      <c r="D135" s="750" t="s">
        <v>600</v>
      </c>
      <c r="E135" s="751">
        <v>50113001</v>
      </c>
      <c r="F135" s="750" t="s">
        <v>613</v>
      </c>
      <c r="G135" s="749" t="s">
        <v>614</v>
      </c>
      <c r="H135" s="749">
        <v>214355</v>
      </c>
      <c r="I135" s="749">
        <v>214355</v>
      </c>
      <c r="J135" s="749" t="s">
        <v>845</v>
      </c>
      <c r="K135" s="749" t="s">
        <v>844</v>
      </c>
      <c r="L135" s="752">
        <v>244.3088888888889</v>
      </c>
      <c r="M135" s="752">
        <v>9</v>
      </c>
      <c r="N135" s="753">
        <v>2198.7800000000002</v>
      </c>
    </row>
    <row r="136" spans="1:14" ht="14.4" customHeight="1" x14ac:dyDescent="0.3">
      <c r="A136" s="747" t="s">
        <v>585</v>
      </c>
      <c r="B136" s="748" t="s">
        <v>586</v>
      </c>
      <c r="C136" s="749" t="s">
        <v>599</v>
      </c>
      <c r="D136" s="750" t="s">
        <v>600</v>
      </c>
      <c r="E136" s="751">
        <v>50113001</v>
      </c>
      <c r="F136" s="750" t="s">
        <v>613</v>
      </c>
      <c r="G136" s="749" t="s">
        <v>614</v>
      </c>
      <c r="H136" s="749">
        <v>216572</v>
      </c>
      <c r="I136" s="749">
        <v>216572</v>
      </c>
      <c r="J136" s="749" t="s">
        <v>846</v>
      </c>
      <c r="K136" s="749" t="s">
        <v>847</v>
      </c>
      <c r="L136" s="752">
        <v>36.28</v>
      </c>
      <c r="M136" s="752">
        <v>25</v>
      </c>
      <c r="N136" s="753">
        <v>907.00000000000011</v>
      </c>
    </row>
    <row r="137" spans="1:14" ht="14.4" customHeight="1" x14ac:dyDescent="0.3">
      <c r="A137" s="747" t="s">
        <v>585</v>
      </c>
      <c r="B137" s="748" t="s">
        <v>586</v>
      </c>
      <c r="C137" s="749" t="s">
        <v>599</v>
      </c>
      <c r="D137" s="750" t="s">
        <v>600</v>
      </c>
      <c r="E137" s="751">
        <v>50113001</v>
      </c>
      <c r="F137" s="750" t="s">
        <v>613</v>
      </c>
      <c r="G137" s="749" t="s">
        <v>614</v>
      </c>
      <c r="H137" s="749">
        <v>100168</v>
      </c>
      <c r="I137" s="749">
        <v>168</v>
      </c>
      <c r="J137" s="749" t="s">
        <v>848</v>
      </c>
      <c r="K137" s="749" t="s">
        <v>849</v>
      </c>
      <c r="L137" s="752">
        <v>43.140000000000008</v>
      </c>
      <c r="M137" s="752">
        <v>3</v>
      </c>
      <c r="N137" s="753">
        <v>129.42000000000002</v>
      </c>
    </row>
    <row r="138" spans="1:14" ht="14.4" customHeight="1" x14ac:dyDescent="0.3">
      <c r="A138" s="747" t="s">
        <v>585</v>
      </c>
      <c r="B138" s="748" t="s">
        <v>586</v>
      </c>
      <c r="C138" s="749" t="s">
        <v>599</v>
      </c>
      <c r="D138" s="750" t="s">
        <v>600</v>
      </c>
      <c r="E138" s="751">
        <v>50113001</v>
      </c>
      <c r="F138" s="750" t="s">
        <v>613</v>
      </c>
      <c r="G138" s="749" t="s">
        <v>614</v>
      </c>
      <c r="H138" s="749">
        <v>109159</v>
      </c>
      <c r="I138" s="749">
        <v>9159</v>
      </c>
      <c r="J138" s="749" t="s">
        <v>850</v>
      </c>
      <c r="K138" s="749" t="s">
        <v>851</v>
      </c>
      <c r="L138" s="752">
        <v>144.72999999999999</v>
      </c>
      <c r="M138" s="752">
        <v>3</v>
      </c>
      <c r="N138" s="753">
        <v>434.18999999999994</v>
      </c>
    </row>
    <row r="139" spans="1:14" ht="14.4" customHeight="1" x14ac:dyDescent="0.3">
      <c r="A139" s="747" t="s">
        <v>585</v>
      </c>
      <c r="B139" s="748" t="s">
        <v>586</v>
      </c>
      <c r="C139" s="749" t="s">
        <v>599</v>
      </c>
      <c r="D139" s="750" t="s">
        <v>600</v>
      </c>
      <c r="E139" s="751">
        <v>50113001</v>
      </c>
      <c r="F139" s="750" t="s">
        <v>613</v>
      </c>
      <c r="G139" s="749" t="s">
        <v>614</v>
      </c>
      <c r="H139" s="749">
        <v>51366</v>
      </c>
      <c r="I139" s="749">
        <v>51366</v>
      </c>
      <c r="J139" s="749" t="s">
        <v>852</v>
      </c>
      <c r="K139" s="749" t="s">
        <v>853</v>
      </c>
      <c r="L139" s="752">
        <v>171.59999999999997</v>
      </c>
      <c r="M139" s="752">
        <v>21</v>
      </c>
      <c r="N139" s="753">
        <v>3603.5999999999995</v>
      </c>
    </row>
    <row r="140" spans="1:14" ht="14.4" customHeight="1" x14ac:dyDescent="0.3">
      <c r="A140" s="747" t="s">
        <v>585</v>
      </c>
      <c r="B140" s="748" t="s">
        <v>586</v>
      </c>
      <c r="C140" s="749" t="s">
        <v>599</v>
      </c>
      <c r="D140" s="750" t="s">
        <v>600</v>
      </c>
      <c r="E140" s="751">
        <v>50113001</v>
      </c>
      <c r="F140" s="750" t="s">
        <v>613</v>
      </c>
      <c r="G140" s="749" t="s">
        <v>614</v>
      </c>
      <c r="H140" s="749">
        <v>51367</v>
      </c>
      <c r="I140" s="749">
        <v>51367</v>
      </c>
      <c r="J140" s="749" t="s">
        <v>852</v>
      </c>
      <c r="K140" s="749" t="s">
        <v>854</v>
      </c>
      <c r="L140" s="752">
        <v>92.950000000000017</v>
      </c>
      <c r="M140" s="752">
        <v>30</v>
      </c>
      <c r="N140" s="753">
        <v>2788.5000000000005</v>
      </c>
    </row>
    <row r="141" spans="1:14" ht="14.4" customHeight="1" x14ac:dyDescent="0.3">
      <c r="A141" s="747" t="s">
        <v>585</v>
      </c>
      <c r="B141" s="748" t="s">
        <v>586</v>
      </c>
      <c r="C141" s="749" t="s">
        <v>599</v>
      </c>
      <c r="D141" s="750" t="s">
        <v>600</v>
      </c>
      <c r="E141" s="751">
        <v>50113001</v>
      </c>
      <c r="F141" s="750" t="s">
        <v>613</v>
      </c>
      <c r="G141" s="749" t="s">
        <v>614</v>
      </c>
      <c r="H141" s="749">
        <v>51383</v>
      </c>
      <c r="I141" s="749">
        <v>51383</v>
      </c>
      <c r="J141" s="749" t="s">
        <v>852</v>
      </c>
      <c r="K141" s="749" t="s">
        <v>855</v>
      </c>
      <c r="L141" s="752">
        <v>93.5</v>
      </c>
      <c r="M141" s="752">
        <v>3</v>
      </c>
      <c r="N141" s="753">
        <v>280.5</v>
      </c>
    </row>
    <row r="142" spans="1:14" ht="14.4" customHeight="1" x14ac:dyDescent="0.3">
      <c r="A142" s="747" t="s">
        <v>585</v>
      </c>
      <c r="B142" s="748" t="s">
        <v>586</v>
      </c>
      <c r="C142" s="749" t="s">
        <v>599</v>
      </c>
      <c r="D142" s="750" t="s">
        <v>600</v>
      </c>
      <c r="E142" s="751">
        <v>50113001</v>
      </c>
      <c r="F142" s="750" t="s">
        <v>613</v>
      </c>
      <c r="G142" s="749" t="s">
        <v>614</v>
      </c>
      <c r="H142" s="749">
        <v>51384</v>
      </c>
      <c r="I142" s="749">
        <v>51384</v>
      </c>
      <c r="J142" s="749" t="s">
        <v>852</v>
      </c>
      <c r="K142" s="749" t="s">
        <v>856</v>
      </c>
      <c r="L142" s="752">
        <v>192.5</v>
      </c>
      <c r="M142" s="752">
        <v>3</v>
      </c>
      <c r="N142" s="753">
        <v>577.5</v>
      </c>
    </row>
    <row r="143" spans="1:14" ht="14.4" customHeight="1" x14ac:dyDescent="0.3">
      <c r="A143" s="747" t="s">
        <v>585</v>
      </c>
      <c r="B143" s="748" t="s">
        <v>586</v>
      </c>
      <c r="C143" s="749" t="s">
        <v>599</v>
      </c>
      <c r="D143" s="750" t="s">
        <v>600</v>
      </c>
      <c r="E143" s="751">
        <v>50113001</v>
      </c>
      <c r="F143" s="750" t="s">
        <v>613</v>
      </c>
      <c r="G143" s="749" t="s">
        <v>614</v>
      </c>
      <c r="H143" s="749">
        <v>187659</v>
      </c>
      <c r="I143" s="749">
        <v>187659</v>
      </c>
      <c r="J143" s="749" t="s">
        <v>852</v>
      </c>
      <c r="K143" s="749" t="s">
        <v>857</v>
      </c>
      <c r="L143" s="752">
        <v>282.14999999999992</v>
      </c>
      <c r="M143" s="752">
        <v>1</v>
      </c>
      <c r="N143" s="753">
        <v>282.14999999999992</v>
      </c>
    </row>
    <row r="144" spans="1:14" ht="14.4" customHeight="1" x14ac:dyDescent="0.3">
      <c r="A144" s="747" t="s">
        <v>585</v>
      </c>
      <c r="B144" s="748" t="s">
        <v>586</v>
      </c>
      <c r="C144" s="749" t="s">
        <v>599</v>
      </c>
      <c r="D144" s="750" t="s">
        <v>600</v>
      </c>
      <c r="E144" s="751">
        <v>50113001</v>
      </c>
      <c r="F144" s="750" t="s">
        <v>613</v>
      </c>
      <c r="G144" s="749" t="s">
        <v>614</v>
      </c>
      <c r="H144" s="749">
        <v>132082</v>
      </c>
      <c r="I144" s="749">
        <v>32082</v>
      </c>
      <c r="J144" s="749" t="s">
        <v>858</v>
      </c>
      <c r="K144" s="749" t="s">
        <v>859</v>
      </c>
      <c r="L144" s="752">
        <v>82.104009177983471</v>
      </c>
      <c r="M144" s="752">
        <v>4</v>
      </c>
      <c r="N144" s="753">
        <v>328.41603671193388</v>
      </c>
    </row>
    <row r="145" spans="1:14" ht="14.4" customHeight="1" x14ac:dyDescent="0.3">
      <c r="A145" s="747" t="s">
        <v>585</v>
      </c>
      <c r="B145" s="748" t="s">
        <v>586</v>
      </c>
      <c r="C145" s="749" t="s">
        <v>599</v>
      </c>
      <c r="D145" s="750" t="s">
        <v>600</v>
      </c>
      <c r="E145" s="751">
        <v>50113001</v>
      </c>
      <c r="F145" s="750" t="s">
        <v>613</v>
      </c>
      <c r="G145" s="749" t="s">
        <v>614</v>
      </c>
      <c r="H145" s="749">
        <v>847908</v>
      </c>
      <c r="I145" s="749">
        <v>155052</v>
      </c>
      <c r="J145" s="749" t="s">
        <v>860</v>
      </c>
      <c r="K145" s="749" t="s">
        <v>861</v>
      </c>
      <c r="L145" s="752">
        <v>119.10222222222221</v>
      </c>
      <c r="M145" s="752">
        <v>9</v>
      </c>
      <c r="N145" s="753">
        <v>1071.9199999999998</v>
      </c>
    </row>
    <row r="146" spans="1:14" ht="14.4" customHeight="1" x14ac:dyDescent="0.3">
      <c r="A146" s="747" t="s">
        <v>585</v>
      </c>
      <c r="B146" s="748" t="s">
        <v>586</v>
      </c>
      <c r="C146" s="749" t="s">
        <v>599</v>
      </c>
      <c r="D146" s="750" t="s">
        <v>600</v>
      </c>
      <c r="E146" s="751">
        <v>50113001</v>
      </c>
      <c r="F146" s="750" t="s">
        <v>613</v>
      </c>
      <c r="G146" s="749" t="s">
        <v>614</v>
      </c>
      <c r="H146" s="749">
        <v>146117</v>
      </c>
      <c r="I146" s="749">
        <v>146117</v>
      </c>
      <c r="J146" s="749" t="s">
        <v>862</v>
      </c>
      <c r="K146" s="749" t="s">
        <v>863</v>
      </c>
      <c r="L146" s="752">
        <v>74.450000000000017</v>
      </c>
      <c r="M146" s="752">
        <v>7</v>
      </c>
      <c r="N146" s="753">
        <v>521.15000000000009</v>
      </c>
    </row>
    <row r="147" spans="1:14" ht="14.4" customHeight="1" x14ac:dyDescent="0.3">
      <c r="A147" s="747" t="s">
        <v>585</v>
      </c>
      <c r="B147" s="748" t="s">
        <v>586</v>
      </c>
      <c r="C147" s="749" t="s">
        <v>599</v>
      </c>
      <c r="D147" s="750" t="s">
        <v>600</v>
      </c>
      <c r="E147" s="751">
        <v>50113001</v>
      </c>
      <c r="F147" s="750" t="s">
        <v>613</v>
      </c>
      <c r="G147" s="749" t="s">
        <v>614</v>
      </c>
      <c r="H147" s="749">
        <v>196696</v>
      </c>
      <c r="I147" s="749">
        <v>96696</v>
      </c>
      <c r="J147" s="749" t="s">
        <v>864</v>
      </c>
      <c r="K147" s="749" t="s">
        <v>865</v>
      </c>
      <c r="L147" s="752">
        <v>46.660000000000018</v>
      </c>
      <c r="M147" s="752">
        <v>1</v>
      </c>
      <c r="N147" s="753">
        <v>46.660000000000018</v>
      </c>
    </row>
    <row r="148" spans="1:14" ht="14.4" customHeight="1" x14ac:dyDescent="0.3">
      <c r="A148" s="747" t="s">
        <v>585</v>
      </c>
      <c r="B148" s="748" t="s">
        <v>586</v>
      </c>
      <c r="C148" s="749" t="s">
        <v>599</v>
      </c>
      <c r="D148" s="750" t="s">
        <v>600</v>
      </c>
      <c r="E148" s="751">
        <v>50113001</v>
      </c>
      <c r="F148" s="750" t="s">
        <v>613</v>
      </c>
      <c r="G148" s="749" t="s">
        <v>614</v>
      </c>
      <c r="H148" s="749">
        <v>218183</v>
      </c>
      <c r="I148" s="749">
        <v>218183</v>
      </c>
      <c r="J148" s="749" t="s">
        <v>866</v>
      </c>
      <c r="K148" s="749" t="s">
        <v>867</v>
      </c>
      <c r="L148" s="752">
        <v>566.55999999999983</v>
      </c>
      <c r="M148" s="752">
        <v>3</v>
      </c>
      <c r="N148" s="753">
        <v>1699.6799999999994</v>
      </c>
    </row>
    <row r="149" spans="1:14" ht="14.4" customHeight="1" x14ac:dyDescent="0.3">
      <c r="A149" s="747" t="s">
        <v>585</v>
      </c>
      <c r="B149" s="748" t="s">
        <v>586</v>
      </c>
      <c r="C149" s="749" t="s">
        <v>599</v>
      </c>
      <c r="D149" s="750" t="s">
        <v>600</v>
      </c>
      <c r="E149" s="751">
        <v>50113001</v>
      </c>
      <c r="F149" s="750" t="s">
        <v>613</v>
      </c>
      <c r="G149" s="749" t="s">
        <v>614</v>
      </c>
      <c r="H149" s="749">
        <v>848725</v>
      </c>
      <c r="I149" s="749">
        <v>107677</v>
      </c>
      <c r="J149" s="749" t="s">
        <v>868</v>
      </c>
      <c r="K149" s="749" t="s">
        <v>869</v>
      </c>
      <c r="L149" s="752">
        <v>382.10999999999996</v>
      </c>
      <c r="M149" s="752">
        <v>9</v>
      </c>
      <c r="N149" s="753">
        <v>3438.99</v>
      </c>
    </row>
    <row r="150" spans="1:14" ht="14.4" customHeight="1" x14ac:dyDescent="0.3">
      <c r="A150" s="747" t="s">
        <v>585</v>
      </c>
      <c r="B150" s="748" t="s">
        <v>586</v>
      </c>
      <c r="C150" s="749" t="s">
        <v>599</v>
      </c>
      <c r="D150" s="750" t="s">
        <v>600</v>
      </c>
      <c r="E150" s="751">
        <v>50113001</v>
      </c>
      <c r="F150" s="750" t="s">
        <v>613</v>
      </c>
      <c r="G150" s="749" t="s">
        <v>614</v>
      </c>
      <c r="H150" s="749">
        <v>845697</v>
      </c>
      <c r="I150" s="749">
        <v>200935</v>
      </c>
      <c r="J150" s="749" t="s">
        <v>870</v>
      </c>
      <c r="K150" s="749" t="s">
        <v>871</v>
      </c>
      <c r="L150" s="752">
        <v>44.85</v>
      </c>
      <c r="M150" s="752">
        <v>19</v>
      </c>
      <c r="N150" s="753">
        <v>852.15</v>
      </c>
    </row>
    <row r="151" spans="1:14" ht="14.4" customHeight="1" x14ac:dyDescent="0.3">
      <c r="A151" s="747" t="s">
        <v>585</v>
      </c>
      <c r="B151" s="748" t="s">
        <v>586</v>
      </c>
      <c r="C151" s="749" t="s">
        <v>599</v>
      </c>
      <c r="D151" s="750" t="s">
        <v>600</v>
      </c>
      <c r="E151" s="751">
        <v>50113001</v>
      </c>
      <c r="F151" s="750" t="s">
        <v>613</v>
      </c>
      <c r="G151" s="749" t="s">
        <v>614</v>
      </c>
      <c r="H151" s="749">
        <v>100489</v>
      </c>
      <c r="I151" s="749">
        <v>489</v>
      </c>
      <c r="J151" s="749" t="s">
        <v>872</v>
      </c>
      <c r="K151" s="749" t="s">
        <v>873</v>
      </c>
      <c r="L151" s="752">
        <v>47.34</v>
      </c>
      <c r="M151" s="752">
        <v>1</v>
      </c>
      <c r="N151" s="753">
        <v>47.34</v>
      </c>
    </row>
    <row r="152" spans="1:14" ht="14.4" customHeight="1" x14ac:dyDescent="0.3">
      <c r="A152" s="747" t="s">
        <v>585</v>
      </c>
      <c r="B152" s="748" t="s">
        <v>586</v>
      </c>
      <c r="C152" s="749" t="s">
        <v>599</v>
      </c>
      <c r="D152" s="750" t="s">
        <v>600</v>
      </c>
      <c r="E152" s="751">
        <v>50113001</v>
      </c>
      <c r="F152" s="750" t="s">
        <v>613</v>
      </c>
      <c r="G152" s="749" t="s">
        <v>614</v>
      </c>
      <c r="H152" s="749">
        <v>100720</v>
      </c>
      <c r="I152" s="749">
        <v>720</v>
      </c>
      <c r="J152" s="749" t="s">
        <v>872</v>
      </c>
      <c r="K152" s="749" t="s">
        <v>874</v>
      </c>
      <c r="L152" s="752">
        <v>78.639999999999986</v>
      </c>
      <c r="M152" s="752">
        <v>1</v>
      </c>
      <c r="N152" s="753">
        <v>78.639999999999986</v>
      </c>
    </row>
    <row r="153" spans="1:14" ht="14.4" customHeight="1" x14ac:dyDescent="0.3">
      <c r="A153" s="747" t="s">
        <v>585</v>
      </c>
      <c r="B153" s="748" t="s">
        <v>586</v>
      </c>
      <c r="C153" s="749" t="s">
        <v>599</v>
      </c>
      <c r="D153" s="750" t="s">
        <v>600</v>
      </c>
      <c r="E153" s="751">
        <v>50113001</v>
      </c>
      <c r="F153" s="750" t="s">
        <v>613</v>
      </c>
      <c r="G153" s="749" t="s">
        <v>624</v>
      </c>
      <c r="H153" s="749">
        <v>169623</v>
      </c>
      <c r="I153" s="749">
        <v>169623</v>
      </c>
      <c r="J153" s="749" t="s">
        <v>875</v>
      </c>
      <c r="K153" s="749" t="s">
        <v>876</v>
      </c>
      <c r="L153" s="752">
        <v>32.950000000000003</v>
      </c>
      <c r="M153" s="752">
        <v>1</v>
      </c>
      <c r="N153" s="753">
        <v>32.950000000000003</v>
      </c>
    </row>
    <row r="154" spans="1:14" ht="14.4" customHeight="1" x14ac:dyDescent="0.3">
      <c r="A154" s="747" t="s">
        <v>585</v>
      </c>
      <c r="B154" s="748" t="s">
        <v>586</v>
      </c>
      <c r="C154" s="749" t="s">
        <v>599</v>
      </c>
      <c r="D154" s="750" t="s">
        <v>600</v>
      </c>
      <c r="E154" s="751">
        <v>50113001</v>
      </c>
      <c r="F154" s="750" t="s">
        <v>613</v>
      </c>
      <c r="G154" s="749" t="s">
        <v>614</v>
      </c>
      <c r="H154" s="749">
        <v>900881</v>
      </c>
      <c r="I154" s="749">
        <v>0</v>
      </c>
      <c r="J154" s="749" t="s">
        <v>877</v>
      </c>
      <c r="K154" s="749" t="s">
        <v>587</v>
      </c>
      <c r="L154" s="752">
        <v>133.49316120477309</v>
      </c>
      <c r="M154" s="752">
        <v>1</v>
      </c>
      <c r="N154" s="753">
        <v>133.49316120477309</v>
      </c>
    </row>
    <row r="155" spans="1:14" ht="14.4" customHeight="1" x14ac:dyDescent="0.3">
      <c r="A155" s="747" t="s">
        <v>585</v>
      </c>
      <c r="B155" s="748" t="s">
        <v>586</v>
      </c>
      <c r="C155" s="749" t="s">
        <v>599</v>
      </c>
      <c r="D155" s="750" t="s">
        <v>600</v>
      </c>
      <c r="E155" s="751">
        <v>50113001</v>
      </c>
      <c r="F155" s="750" t="s">
        <v>613</v>
      </c>
      <c r="G155" s="749" t="s">
        <v>614</v>
      </c>
      <c r="H155" s="749">
        <v>841566</v>
      </c>
      <c r="I155" s="749">
        <v>0</v>
      </c>
      <c r="J155" s="749" t="s">
        <v>878</v>
      </c>
      <c r="K155" s="749" t="s">
        <v>587</v>
      </c>
      <c r="L155" s="752">
        <v>62.953208533065457</v>
      </c>
      <c r="M155" s="752">
        <v>7</v>
      </c>
      <c r="N155" s="753">
        <v>440.67245973145822</v>
      </c>
    </row>
    <row r="156" spans="1:14" ht="14.4" customHeight="1" x14ac:dyDescent="0.3">
      <c r="A156" s="747" t="s">
        <v>585</v>
      </c>
      <c r="B156" s="748" t="s">
        <v>586</v>
      </c>
      <c r="C156" s="749" t="s">
        <v>599</v>
      </c>
      <c r="D156" s="750" t="s">
        <v>600</v>
      </c>
      <c r="E156" s="751">
        <v>50113001</v>
      </c>
      <c r="F156" s="750" t="s">
        <v>613</v>
      </c>
      <c r="G156" s="749" t="s">
        <v>614</v>
      </c>
      <c r="H156" s="749">
        <v>921284</v>
      </c>
      <c r="I156" s="749">
        <v>0</v>
      </c>
      <c r="J156" s="749" t="s">
        <v>879</v>
      </c>
      <c r="K156" s="749" t="s">
        <v>587</v>
      </c>
      <c r="L156" s="752">
        <v>118.65617166912205</v>
      </c>
      <c r="M156" s="752">
        <v>31</v>
      </c>
      <c r="N156" s="753">
        <v>3678.3413217427833</v>
      </c>
    </row>
    <row r="157" spans="1:14" ht="14.4" customHeight="1" x14ac:dyDescent="0.3">
      <c r="A157" s="747" t="s">
        <v>585</v>
      </c>
      <c r="B157" s="748" t="s">
        <v>586</v>
      </c>
      <c r="C157" s="749" t="s">
        <v>599</v>
      </c>
      <c r="D157" s="750" t="s">
        <v>600</v>
      </c>
      <c r="E157" s="751">
        <v>50113001</v>
      </c>
      <c r="F157" s="750" t="s">
        <v>613</v>
      </c>
      <c r="G157" s="749" t="s">
        <v>614</v>
      </c>
      <c r="H157" s="749">
        <v>920065</v>
      </c>
      <c r="I157" s="749">
        <v>0</v>
      </c>
      <c r="J157" s="749" t="s">
        <v>880</v>
      </c>
      <c r="K157" s="749" t="s">
        <v>587</v>
      </c>
      <c r="L157" s="752">
        <v>93.895189230993381</v>
      </c>
      <c r="M157" s="752">
        <v>1</v>
      </c>
      <c r="N157" s="753">
        <v>93.895189230993381</v>
      </c>
    </row>
    <row r="158" spans="1:14" ht="14.4" customHeight="1" x14ac:dyDescent="0.3">
      <c r="A158" s="747" t="s">
        <v>585</v>
      </c>
      <c r="B158" s="748" t="s">
        <v>586</v>
      </c>
      <c r="C158" s="749" t="s">
        <v>599</v>
      </c>
      <c r="D158" s="750" t="s">
        <v>600</v>
      </c>
      <c r="E158" s="751">
        <v>50113001</v>
      </c>
      <c r="F158" s="750" t="s">
        <v>613</v>
      </c>
      <c r="G158" s="749" t="s">
        <v>614</v>
      </c>
      <c r="H158" s="749">
        <v>900071</v>
      </c>
      <c r="I158" s="749">
        <v>0</v>
      </c>
      <c r="J158" s="749" t="s">
        <v>881</v>
      </c>
      <c r="K158" s="749" t="s">
        <v>587</v>
      </c>
      <c r="L158" s="752">
        <v>158.39245519061672</v>
      </c>
      <c r="M158" s="752">
        <v>8</v>
      </c>
      <c r="N158" s="753">
        <v>1267.1396415249337</v>
      </c>
    </row>
    <row r="159" spans="1:14" ht="14.4" customHeight="1" x14ac:dyDescent="0.3">
      <c r="A159" s="747" t="s">
        <v>585</v>
      </c>
      <c r="B159" s="748" t="s">
        <v>586</v>
      </c>
      <c r="C159" s="749" t="s">
        <v>599</v>
      </c>
      <c r="D159" s="750" t="s">
        <v>600</v>
      </c>
      <c r="E159" s="751">
        <v>50113001</v>
      </c>
      <c r="F159" s="750" t="s">
        <v>613</v>
      </c>
      <c r="G159" s="749" t="s">
        <v>614</v>
      </c>
      <c r="H159" s="749">
        <v>215201</v>
      </c>
      <c r="I159" s="749">
        <v>215201</v>
      </c>
      <c r="J159" s="749" t="s">
        <v>882</v>
      </c>
      <c r="K159" s="749" t="s">
        <v>883</v>
      </c>
      <c r="L159" s="752">
        <v>74.82999999999997</v>
      </c>
      <c r="M159" s="752">
        <v>1</v>
      </c>
      <c r="N159" s="753">
        <v>74.82999999999997</v>
      </c>
    </row>
    <row r="160" spans="1:14" ht="14.4" customHeight="1" x14ac:dyDescent="0.3">
      <c r="A160" s="747" t="s">
        <v>585</v>
      </c>
      <c r="B160" s="748" t="s">
        <v>586</v>
      </c>
      <c r="C160" s="749" t="s">
        <v>599</v>
      </c>
      <c r="D160" s="750" t="s">
        <v>600</v>
      </c>
      <c r="E160" s="751">
        <v>50113001</v>
      </c>
      <c r="F160" s="750" t="s">
        <v>613</v>
      </c>
      <c r="G160" s="749" t="s">
        <v>614</v>
      </c>
      <c r="H160" s="749">
        <v>840220</v>
      </c>
      <c r="I160" s="749">
        <v>0</v>
      </c>
      <c r="J160" s="749" t="s">
        <v>884</v>
      </c>
      <c r="K160" s="749" t="s">
        <v>587</v>
      </c>
      <c r="L160" s="752">
        <v>215.73333333333343</v>
      </c>
      <c r="M160" s="752">
        <v>6</v>
      </c>
      <c r="N160" s="753">
        <v>1294.4000000000005</v>
      </c>
    </row>
    <row r="161" spans="1:14" ht="14.4" customHeight="1" x14ac:dyDescent="0.3">
      <c r="A161" s="747" t="s">
        <v>585</v>
      </c>
      <c r="B161" s="748" t="s">
        <v>586</v>
      </c>
      <c r="C161" s="749" t="s">
        <v>599</v>
      </c>
      <c r="D161" s="750" t="s">
        <v>600</v>
      </c>
      <c r="E161" s="751">
        <v>50113001</v>
      </c>
      <c r="F161" s="750" t="s">
        <v>613</v>
      </c>
      <c r="G161" s="749" t="s">
        <v>624</v>
      </c>
      <c r="H161" s="749">
        <v>187425</v>
      </c>
      <c r="I161" s="749">
        <v>187425</v>
      </c>
      <c r="J161" s="749" t="s">
        <v>885</v>
      </c>
      <c r="K161" s="749" t="s">
        <v>886</v>
      </c>
      <c r="L161" s="752">
        <v>49.379999999999995</v>
      </c>
      <c r="M161" s="752">
        <v>2</v>
      </c>
      <c r="N161" s="753">
        <v>98.759999999999991</v>
      </c>
    </row>
    <row r="162" spans="1:14" ht="14.4" customHeight="1" x14ac:dyDescent="0.3">
      <c r="A162" s="747" t="s">
        <v>585</v>
      </c>
      <c r="B162" s="748" t="s">
        <v>586</v>
      </c>
      <c r="C162" s="749" t="s">
        <v>599</v>
      </c>
      <c r="D162" s="750" t="s">
        <v>600</v>
      </c>
      <c r="E162" s="751">
        <v>50113001</v>
      </c>
      <c r="F162" s="750" t="s">
        <v>613</v>
      </c>
      <c r="G162" s="749" t="s">
        <v>614</v>
      </c>
      <c r="H162" s="749">
        <v>188219</v>
      </c>
      <c r="I162" s="749">
        <v>88219</v>
      </c>
      <c r="J162" s="749" t="s">
        <v>887</v>
      </c>
      <c r="K162" s="749" t="s">
        <v>888</v>
      </c>
      <c r="L162" s="752">
        <v>141.28820512820513</v>
      </c>
      <c r="M162" s="752">
        <v>39</v>
      </c>
      <c r="N162" s="753">
        <v>5510.24</v>
      </c>
    </row>
    <row r="163" spans="1:14" ht="14.4" customHeight="1" x14ac:dyDescent="0.3">
      <c r="A163" s="747" t="s">
        <v>585</v>
      </c>
      <c r="B163" s="748" t="s">
        <v>586</v>
      </c>
      <c r="C163" s="749" t="s">
        <v>599</v>
      </c>
      <c r="D163" s="750" t="s">
        <v>600</v>
      </c>
      <c r="E163" s="751">
        <v>50113001</v>
      </c>
      <c r="F163" s="750" t="s">
        <v>613</v>
      </c>
      <c r="G163" s="749" t="s">
        <v>614</v>
      </c>
      <c r="H163" s="749">
        <v>218236</v>
      </c>
      <c r="I163" s="749">
        <v>218236</v>
      </c>
      <c r="J163" s="749" t="s">
        <v>889</v>
      </c>
      <c r="K163" s="749" t="s">
        <v>890</v>
      </c>
      <c r="L163" s="752">
        <v>60.339999999999975</v>
      </c>
      <c r="M163" s="752">
        <v>1</v>
      </c>
      <c r="N163" s="753">
        <v>60.339999999999975</v>
      </c>
    </row>
    <row r="164" spans="1:14" ht="14.4" customHeight="1" x14ac:dyDescent="0.3">
      <c r="A164" s="747" t="s">
        <v>585</v>
      </c>
      <c r="B164" s="748" t="s">
        <v>586</v>
      </c>
      <c r="C164" s="749" t="s">
        <v>599</v>
      </c>
      <c r="D164" s="750" t="s">
        <v>600</v>
      </c>
      <c r="E164" s="751">
        <v>50113001</v>
      </c>
      <c r="F164" s="750" t="s">
        <v>613</v>
      </c>
      <c r="G164" s="749" t="s">
        <v>614</v>
      </c>
      <c r="H164" s="749">
        <v>218239</v>
      </c>
      <c r="I164" s="749">
        <v>218239</v>
      </c>
      <c r="J164" s="749" t="s">
        <v>891</v>
      </c>
      <c r="K164" s="749" t="s">
        <v>892</v>
      </c>
      <c r="L164" s="752">
        <v>60.17</v>
      </c>
      <c r="M164" s="752">
        <v>2</v>
      </c>
      <c r="N164" s="753">
        <v>120.34</v>
      </c>
    </row>
    <row r="165" spans="1:14" ht="14.4" customHeight="1" x14ac:dyDescent="0.3">
      <c r="A165" s="747" t="s">
        <v>585</v>
      </c>
      <c r="B165" s="748" t="s">
        <v>586</v>
      </c>
      <c r="C165" s="749" t="s">
        <v>599</v>
      </c>
      <c r="D165" s="750" t="s">
        <v>600</v>
      </c>
      <c r="E165" s="751">
        <v>50113001</v>
      </c>
      <c r="F165" s="750" t="s">
        <v>613</v>
      </c>
      <c r="G165" s="749" t="s">
        <v>614</v>
      </c>
      <c r="H165" s="749">
        <v>218238</v>
      </c>
      <c r="I165" s="749">
        <v>218238</v>
      </c>
      <c r="J165" s="749" t="s">
        <v>893</v>
      </c>
      <c r="K165" s="749" t="s">
        <v>894</v>
      </c>
      <c r="L165" s="752">
        <v>58.78</v>
      </c>
      <c r="M165" s="752">
        <v>2</v>
      </c>
      <c r="N165" s="753">
        <v>117.56</v>
      </c>
    </row>
    <row r="166" spans="1:14" ht="14.4" customHeight="1" x14ac:dyDescent="0.3">
      <c r="A166" s="747" t="s">
        <v>585</v>
      </c>
      <c r="B166" s="748" t="s">
        <v>586</v>
      </c>
      <c r="C166" s="749" t="s">
        <v>599</v>
      </c>
      <c r="D166" s="750" t="s">
        <v>600</v>
      </c>
      <c r="E166" s="751">
        <v>50113001</v>
      </c>
      <c r="F166" s="750" t="s">
        <v>613</v>
      </c>
      <c r="G166" s="749" t="s">
        <v>624</v>
      </c>
      <c r="H166" s="749">
        <v>149910</v>
      </c>
      <c r="I166" s="749">
        <v>49910</v>
      </c>
      <c r="J166" s="749" t="s">
        <v>895</v>
      </c>
      <c r="K166" s="749" t="s">
        <v>896</v>
      </c>
      <c r="L166" s="752">
        <v>98.232499999999987</v>
      </c>
      <c r="M166" s="752">
        <v>4</v>
      </c>
      <c r="N166" s="753">
        <v>392.92999999999995</v>
      </c>
    </row>
    <row r="167" spans="1:14" ht="14.4" customHeight="1" x14ac:dyDescent="0.3">
      <c r="A167" s="747" t="s">
        <v>585</v>
      </c>
      <c r="B167" s="748" t="s">
        <v>586</v>
      </c>
      <c r="C167" s="749" t="s">
        <v>599</v>
      </c>
      <c r="D167" s="750" t="s">
        <v>600</v>
      </c>
      <c r="E167" s="751">
        <v>50113001</v>
      </c>
      <c r="F167" s="750" t="s">
        <v>613</v>
      </c>
      <c r="G167" s="749" t="s">
        <v>614</v>
      </c>
      <c r="H167" s="749">
        <v>110151</v>
      </c>
      <c r="I167" s="749">
        <v>10151</v>
      </c>
      <c r="J167" s="749" t="s">
        <v>897</v>
      </c>
      <c r="K167" s="749" t="s">
        <v>898</v>
      </c>
      <c r="L167" s="752">
        <v>65.62</v>
      </c>
      <c r="M167" s="752">
        <v>3</v>
      </c>
      <c r="N167" s="753">
        <v>196.86</v>
      </c>
    </row>
    <row r="168" spans="1:14" ht="14.4" customHeight="1" x14ac:dyDescent="0.3">
      <c r="A168" s="747" t="s">
        <v>585</v>
      </c>
      <c r="B168" s="748" t="s">
        <v>586</v>
      </c>
      <c r="C168" s="749" t="s">
        <v>599</v>
      </c>
      <c r="D168" s="750" t="s">
        <v>600</v>
      </c>
      <c r="E168" s="751">
        <v>50113001</v>
      </c>
      <c r="F168" s="750" t="s">
        <v>613</v>
      </c>
      <c r="G168" s="749" t="s">
        <v>614</v>
      </c>
      <c r="H168" s="749">
        <v>192853</v>
      </c>
      <c r="I168" s="749">
        <v>192853</v>
      </c>
      <c r="J168" s="749" t="s">
        <v>897</v>
      </c>
      <c r="K168" s="749" t="s">
        <v>899</v>
      </c>
      <c r="L168" s="752">
        <v>107.80125000000001</v>
      </c>
      <c r="M168" s="752">
        <v>8</v>
      </c>
      <c r="N168" s="753">
        <v>862.41000000000008</v>
      </c>
    </row>
    <row r="169" spans="1:14" ht="14.4" customHeight="1" x14ac:dyDescent="0.3">
      <c r="A169" s="747" t="s">
        <v>585</v>
      </c>
      <c r="B169" s="748" t="s">
        <v>586</v>
      </c>
      <c r="C169" s="749" t="s">
        <v>599</v>
      </c>
      <c r="D169" s="750" t="s">
        <v>600</v>
      </c>
      <c r="E169" s="751">
        <v>50113001</v>
      </c>
      <c r="F169" s="750" t="s">
        <v>613</v>
      </c>
      <c r="G169" s="749" t="s">
        <v>614</v>
      </c>
      <c r="H169" s="749">
        <v>147476</v>
      </c>
      <c r="I169" s="749">
        <v>47476</v>
      </c>
      <c r="J169" s="749" t="s">
        <v>900</v>
      </c>
      <c r="K169" s="749" t="s">
        <v>901</v>
      </c>
      <c r="L169" s="752">
        <v>85.860000000000014</v>
      </c>
      <c r="M169" s="752">
        <v>1</v>
      </c>
      <c r="N169" s="753">
        <v>85.860000000000014</v>
      </c>
    </row>
    <row r="170" spans="1:14" ht="14.4" customHeight="1" x14ac:dyDescent="0.3">
      <c r="A170" s="747" t="s">
        <v>585</v>
      </c>
      <c r="B170" s="748" t="s">
        <v>586</v>
      </c>
      <c r="C170" s="749" t="s">
        <v>599</v>
      </c>
      <c r="D170" s="750" t="s">
        <v>600</v>
      </c>
      <c r="E170" s="751">
        <v>50113001</v>
      </c>
      <c r="F170" s="750" t="s">
        <v>613</v>
      </c>
      <c r="G170" s="749" t="s">
        <v>624</v>
      </c>
      <c r="H170" s="749">
        <v>844554</v>
      </c>
      <c r="I170" s="749">
        <v>114065</v>
      </c>
      <c r="J170" s="749" t="s">
        <v>902</v>
      </c>
      <c r="K170" s="749" t="s">
        <v>903</v>
      </c>
      <c r="L170" s="752">
        <v>18.260000000000005</v>
      </c>
      <c r="M170" s="752">
        <v>2</v>
      </c>
      <c r="N170" s="753">
        <v>36.52000000000001</v>
      </c>
    </row>
    <row r="171" spans="1:14" ht="14.4" customHeight="1" x14ac:dyDescent="0.3">
      <c r="A171" s="747" t="s">
        <v>585</v>
      </c>
      <c r="B171" s="748" t="s">
        <v>586</v>
      </c>
      <c r="C171" s="749" t="s">
        <v>599</v>
      </c>
      <c r="D171" s="750" t="s">
        <v>600</v>
      </c>
      <c r="E171" s="751">
        <v>50113001</v>
      </c>
      <c r="F171" s="750" t="s">
        <v>613</v>
      </c>
      <c r="G171" s="749" t="s">
        <v>614</v>
      </c>
      <c r="H171" s="749">
        <v>100498</v>
      </c>
      <c r="I171" s="749">
        <v>498</v>
      </c>
      <c r="J171" s="749" t="s">
        <v>904</v>
      </c>
      <c r="K171" s="749" t="s">
        <v>697</v>
      </c>
      <c r="L171" s="752">
        <v>103.97799999999998</v>
      </c>
      <c r="M171" s="752">
        <v>5</v>
      </c>
      <c r="N171" s="753">
        <v>519.88999999999987</v>
      </c>
    </row>
    <row r="172" spans="1:14" ht="14.4" customHeight="1" x14ac:dyDescent="0.3">
      <c r="A172" s="747" t="s">
        <v>585</v>
      </c>
      <c r="B172" s="748" t="s">
        <v>586</v>
      </c>
      <c r="C172" s="749" t="s">
        <v>599</v>
      </c>
      <c r="D172" s="750" t="s">
        <v>600</v>
      </c>
      <c r="E172" s="751">
        <v>50113001</v>
      </c>
      <c r="F172" s="750" t="s">
        <v>613</v>
      </c>
      <c r="G172" s="749" t="s">
        <v>614</v>
      </c>
      <c r="H172" s="749">
        <v>100499</v>
      </c>
      <c r="I172" s="749">
        <v>499</v>
      </c>
      <c r="J172" s="749" t="s">
        <v>904</v>
      </c>
      <c r="K172" s="749" t="s">
        <v>905</v>
      </c>
      <c r="L172" s="752">
        <v>112.47192982456143</v>
      </c>
      <c r="M172" s="752">
        <v>57</v>
      </c>
      <c r="N172" s="753">
        <v>6410.9000000000015</v>
      </c>
    </row>
    <row r="173" spans="1:14" ht="14.4" customHeight="1" x14ac:dyDescent="0.3">
      <c r="A173" s="747" t="s">
        <v>585</v>
      </c>
      <c r="B173" s="748" t="s">
        <v>586</v>
      </c>
      <c r="C173" s="749" t="s">
        <v>599</v>
      </c>
      <c r="D173" s="750" t="s">
        <v>600</v>
      </c>
      <c r="E173" s="751">
        <v>50113001</v>
      </c>
      <c r="F173" s="750" t="s">
        <v>613</v>
      </c>
      <c r="G173" s="749" t="s">
        <v>624</v>
      </c>
      <c r="H173" s="749">
        <v>201290</v>
      </c>
      <c r="I173" s="749">
        <v>201290</v>
      </c>
      <c r="J173" s="749" t="s">
        <v>906</v>
      </c>
      <c r="K173" s="749" t="s">
        <v>907</v>
      </c>
      <c r="L173" s="752">
        <v>37.675384615384615</v>
      </c>
      <c r="M173" s="752">
        <v>13</v>
      </c>
      <c r="N173" s="753">
        <v>489.78000000000003</v>
      </c>
    </row>
    <row r="174" spans="1:14" ht="14.4" customHeight="1" x14ac:dyDescent="0.3">
      <c r="A174" s="747" t="s">
        <v>585</v>
      </c>
      <c r="B174" s="748" t="s">
        <v>586</v>
      </c>
      <c r="C174" s="749" t="s">
        <v>599</v>
      </c>
      <c r="D174" s="750" t="s">
        <v>600</v>
      </c>
      <c r="E174" s="751">
        <v>50113001</v>
      </c>
      <c r="F174" s="750" t="s">
        <v>613</v>
      </c>
      <c r="G174" s="749" t="s">
        <v>614</v>
      </c>
      <c r="H174" s="749">
        <v>100502</v>
      </c>
      <c r="I174" s="749">
        <v>502</v>
      </c>
      <c r="J174" s="749" t="s">
        <v>908</v>
      </c>
      <c r="K174" s="749" t="s">
        <v>909</v>
      </c>
      <c r="L174" s="752">
        <v>238.65999999999997</v>
      </c>
      <c r="M174" s="752">
        <v>8</v>
      </c>
      <c r="N174" s="753">
        <v>1909.2799999999997</v>
      </c>
    </row>
    <row r="175" spans="1:14" ht="14.4" customHeight="1" x14ac:dyDescent="0.3">
      <c r="A175" s="747" t="s">
        <v>585</v>
      </c>
      <c r="B175" s="748" t="s">
        <v>586</v>
      </c>
      <c r="C175" s="749" t="s">
        <v>599</v>
      </c>
      <c r="D175" s="750" t="s">
        <v>600</v>
      </c>
      <c r="E175" s="751">
        <v>50113001</v>
      </c>
      <c r="F175" s="750" t="s">
        <v>613</v>
      </c>
      <c r="G175" s="749" t="s">
        <v>614</v>
      </c>
      <c r="H175" s="749">
        <v>102684</v>
      </c>
      <c r="I175" s="749">
        <v>2684</v>
      </c>
      <c r="J175" s="749" t="s">
        <v>908</v>
      </c>
      <c r="K175" s="749" t="s">
        <v>910</v>
      </c>
      <c r="L175" s="752">
        <v>73.710000318789952</v>
      </c>
      <c r="M175" s="752">
        <v>25</v>
      </c>
      <c r="N175" s="753">
        <v>1842.7500079697488</v>
      </c>
    </row>
    <row r="176" spans="1:14" ht="14.4" customHeight="1" x14ac:dyDescent="0.3">
      <c r="A176" s="747" t="s">
        <v>585</v>
      </c>
      <c r="B176" s="748" t="s">
        <v>586</v>
      </c>
      <c r="C176" s="749" t="s">
        <v>599</v>
      </c>
      <c r="D176" s="750" t="s">
        <v>600</v>
      </c>
      <c r="E176" s="751">
        <v>50113001</v>
      </c>
      <c r="F176" s="750" t="s">
        <v>613</v>
      </c>
      <c r="G176" s="749" t="s">
        <v>624</v>
      </c>
      <c r="H176" s="749">
        <v>127737</v>
      </c>
      <c r="I176" s="749">
        <v>127737</v>
      </c>
      <c r="J176" s="749" t="s">
        <v>911</v>
      </c>
      <c r="K176" s="749" t="s">
        <v>912</v>
      </c>
      <c r="L176" s="752">
        <v>67.319999999999993</v>
      </c>
      <c r="M176" s="752">
        <v>25</v>
      </c>
      <c r="N176" s="753">
        <v>1683</v>
      </c>
    </row>
    <row r="177" spans="1:14" ht="14.4" customHeight="1" x14ac:dyDescent="0.3">
      <c r="A177" s="747" t="s">
        <v>585</v>
      </c>
      <c r="B177" s="748" t="s">
        <v>586</v>
      </c>
      <c r="C177" s="749" t="s">
        <v>599</v>
      </c>
      <c r="D177" s="750" t="s">
        <v>600</v>
      </c>
      <c r="E177" s="751">
        <v>50113001</v>
      </c>
      <c r="F177" s="750" t="s">
        <v>613</v>
      </c>
      <c r="G177" s="749" t="s">
        <v>614</v>
      </c>
      <c r="H177" s="749">
        <v>182374</v>
      </c>
      <c r="I177" s="749">
        <v>182374</v>
      </c>
      <c r="J177" s="749" t="s">
        <v>913</v>
      </c>
      <c r="K177" s="749" t="s">
        <v>914</v>
      </c>
      <c r="L177" s="752">
        <v>213.7700000000001</v>
      </c>
      <c r="M177" s="752">
        <v>1</v>
      </c>
      <c r="N177" s="753">
        <v>213.7700000000001</v>
      </c>
    </row>
    <row r="178" spans="1:14" ht="14.4" customHeight="1" x14ac:dyDescent="0.3">
      <c r="A178" s="747" t="s">
        <v>585</v>
      </c>
      <c r="B178" s="748" t="s">
        <v>586</v>
      </c>
      <c r="C178" s="749" t="s">
        <v>599</v>
      </c>
      <c r="D178" s="750" t="s">
        <v>600</v>
      </c>
      <c r="E178" s="751">
        <v>50113001</v>
      </c>
      <c r="F178" s="750" t="s">
        <v>613</v>
      </c>
      <c r="G178" s="749" t="s">
        <v>614</v>
      </c>
      <c r="H178" s="749">
        <v>101125</v>
      </c>
      <c r="I178" s="749">
        <v>1125</v>
      </c>
      <c r="J178" s="749" t="s">
        <v>915</v>
      </c>
      <c r="K178" s="749" t="s">
        <v>916</v>
      </c>
      <c r="L178" s="752">
        <v>88.553636363636372</v>
      </c>
      <c r="M178" s="752">
        <v>22</v>
      </c>
      <c r="N178" s="753">
        <v>1948.18</v>
      </c>
    </row>
    <row r="179" spans="1:14" ht="14.4" customHeight="1" x14ac:dyDescent="0.3">
      <c r="A179" s="747" t="s">
        <v>585</v>
      </c>
      <c r="B179" s="748" t="s">
        <v>586</v>
      </c>
      <c r="C179" s="749" t="s">
        <v>599</v>
      </c>
      <c r="D179" s="750" t="s">
        <v>600</v>
      </c>
      <c r="E179" s="751">
        <v>50113001</v>
      </c>
      <c r="F179" s="750" t="s">
        <v>613</v>
      </c>
      <c r="G179" s="749" t="s">
        <v>624</v>
      </c>
      <c r="H179" s="749">
        <v>132857</v>
      </c>
      <c r="I179" s="749">
        <v>32857</v>
      </c>
      <c r="J179" s="749" t="s">
        <v>917</v>
      </c>
      <c r="K179" s="749" t="s">
        <v>918</v>
      </c>
      <c r="L179" s="752">
        <v>40.150000000000006</v>
      </c>
      <c r="M179" s="752">
        <v>2</v>
      </c>
      <c r="N179" s="753">
        <v>80.300000000000011</v>
      </c>
    </row>
    <row r="180" spans="1:14" ht="14.4" customHeight="1" x14ac:dyDescent="0.3">
      <c r="A180" s="747" t="s">
        <v>585</v>
      </c>
      <c r="B180" s="748" t="s">
        <v>586</v>
      </c>
      <c r="C180" s="749" t="s">
        <v>599</v>
      </c>
      <c r="D180" s="750" t="s">
        <v>600</v>
      </c>
      <c r="E180" s="751">
        <v>50113001</v>
      </c>
      <c r="F180" s="750" t="s">
        <v>613</v>
      </c>
      <c r="G180" s="749" t="s">
        <v>624</v>
      </c>
      <c r="H180" s="749">
        <v>132858</v>
      </c>
      <c r="I180" s="749">
        <v>32858</v>
      </c>
      <c r="J180" s="749" t="s">
        <v>917</v>
      </c>
      <c r="K180" s="749" t="s">
        <v>919</v>
      </c>
      <c r="L180" s="752">
        <v>77.09933333333332</v>
      </c>
      <c r="M180" s="752">
        <v>15</v>
      </c>
      <c r="N180" s="753">
        <v>1156.4899999999998</v>
      </c>
    </row>
    <row r="181" spans="1:14" ht="14.4" customHeight="1" x14ac:dyDescent="0.3">
      <c r="A181" s="747" t="s">
        <v>585</v>
      </c>
      <c r="B181" s="748" t="s">
        <v>586</v>
      </c>
      <c r="C181" s="749" t="s">
        <v>599</v>
      </c>
      <c r="D181" s="750" t="s">
        <v>600</v>
      </c>
      <c r="E181" s="751">
        <v>50113001</v>
      </c>
      <c r="F181" s="750" t="s">
        <v>613</v>
      </c>
      <c r="G181" s="749" t="s">
        <v>624</v>
      </c>
      <c r="H181" s="749">
        <v>188498</v>
      </c>
      <c r="I181" s="749">
        <v>88498</v>
      </c>
      <c r="J181" s="749" t="s">
        <v>920</v>
      </c>
      <c r="K181" s="749" t="s">
        <v>817</v>
      </c>
      <c r="L181" s="752">
        <v>166.91</v>
      </c>
      <c r="M181" s="752">
        <v>1</v>
      </c>
      <c r="N181" s="753">
        <v>166.91</v>
      </c>
    </row>
    <row r="182" spans="1:14" ht="14.4" customHeight="1" x14ac:dyDescent="0.3">
      <c r="A182" s="747" t="s">
        <v>585</v>
      </c>
      <c r="B182" s="748" t="s">
        <v>586</v>
      </c>
      <c r="C182" s="749" t="s">
        <v>599</v>
      </c>
      <c r="D182" s="750" t="s">
        <v>600</v>
      </c>
      <c r="E182" s="751">
        <v>50113001</v>
      </c>
      <c r="F182" s="750" t="s">
        <v>613</v>
      </c>
      <c r="G182" s="749" t="s">
        <v>614</v>
      </c>
      <c r="H182" s="749">
        <v>100513</v>
      </c>
      <c r="I182" s="749">
        <v>513</v>
      </c>
      <c r="J182" s="749" t="s">
        <v>921</v>
      </c>
      <c r="K182" s="749" t="s">
        <v>697</v>
      </c>
      <c r="L182" s="752">
        <v>56.784285714285716</v>
      </c>
      <c r="M182" s="752">
        <v>7</v>
      </c>
      <c r="N182" s="753">
        <v>397.49</v>
      </c>
    </row>
    <row r="183" spans="1:14" ht="14.4" customHeight="1" x14ac:dyDescent="0.3">
      <c r="A183" s="747" t="s">
        <v>585</v>
      </c>
      <c r="B183" s="748" t="s">
        <v>586</v>
      </c>
      <c r="C183" s="749" t="s">
        <v>599</v>
      </c>
      <c r="D183" s="750" t="s">
        <v>600</v>
      </c>
      <c r="E183" s="751">
        <v>50113001</v>
      </c>
      <c r="F183" s="750" t="s">
        <v>613</v>
      </c>
      <c r="G183" s="749" t="s">
        <v>614</v>
      </c>
      <c r="H183" s="749">
        <v>110086</v>
      </c>
      <c r="I183" s="749">
        <v>10086</v>
      </c>
      <c r="J183" s="749" t="s">
        <v>922</v>
      </c>
      <c r="K183" s="749" t="s">
        <v>923</v>
      </c>
      <c r="L183" s="752">
        <v>1592.7999999999997</v>
      </c>
      <c r="M183" s="752">
        <v>4</v>
      </c>
      <c r="N183" s="753">
        <v>6371.1999999999989</v>
      </c>
    </row>
    <row r="184" spans="1:14" ht="14.4" customHeight="1" x14ac:dyDescent="0.3">
      <c r="A184" s="747" t="s">
        <v>585</v>
      </c>
      <c r="B184" s="748" t="s">
        <v>586</v>
      </c>
      <c r="C184" s="749" t="s">
        <v>599</v>
      </c>
      <c r="D184" s="750" t="s">
        <v>600</v>
      </c>
      <c r="E184" s="751">
        <v>50113001</v>
      </c>
      <c r="F184" s="750" t="s">
        <v>613</v>
      </c>
      <c r="G184" s="749" t="s">
        <v>624</v>
      </c>
      <c r="H184" s="749">
        <v>191788</v>
      </c>
      <c r="I184" s="749">
        <v>91788</v>
      </c>
      <c r="J184" s="749" t="s">
        <v>924</v>
      </c>
      <c r="K184" s="749" t="s">
        <v>743</v>
      </c>
      <c r="L184" s="752">
        <v>9.1149999999999984</v>
      </c>
      <c r="M184" s="752">
        <v>8</v>
      </c>
      <c r="N184" s="753">
        <v>72.919999999999987</v>
      </c>
    </row>
    <row r="185" spans="1:14" ht="14.4" customHeight="1" x14ac:dyDescent="0.3">
      <c r="A185" s="747" t="s">
        <v>585</v>
      </c>
      <c r="B185" s="748" t="s">
        <v>586</v>
      </c>
      <c r="C185" s="749" t="s">
        <v>599</v>
      </c>
      <c r="D185" s="750" t="s">
        <v>600</v>
      </c>
      <c r="E185" s="751">
        <v>50113001</v>
      </c>
      <c r="F185" s="750" t="s">
        <v>613</v>
      </c>
      <c r="G185" s="749" t="s">
        <v>614</v>
      </c>
      <c r="H185" s="749">
        <v>104307</v>
      </c>
      <c r="I185" s="749">
        <v>4307</v>
      </c>
      <c r="J185" s="749" t="s">
        <v>925</v>
      </c>
      <c r="K185" s="749" t="s">
        <v>926</v>
      </c>
      <c r="L185" s="752">
        <v>351.20666666666671</v>
      </c>
      <c r="M185" s="752">
        <v>9</v>
      </c>
      <c r="N185" s="753">
        <v>3160.8600000000006</v>
      </c>
    </row>
    <row r="186" spans="1:14" ht="14.4" customHeight="1" x14ac:dyDescent="0.3">
      <c r="A186" s="747" t="s">
        <v>585</v>
      </c>
      <c r="B186" s="748" t="s">
        <v>586</v>
      </c>
      <c r="C186" s="749" t="s">
        <v>599</v>
      </c>
      <c r="D186" s="750" t="s">
        <v>600</v>
      </c>
      <c r="E186" s="751">
        <v>50113001</v>
      </c>
      <c r="F186" s="750" t="s">
        <v>613</v>
      </c>
      <c r="G186" s="749" t="s">
        <v>614</v>
      </c>
      <c r="H186" s="749">
        <v>100536</v>
      </c>
      <c r="I186" s="749">
        <v>536</v>
      </c>
      <c r="J186" s="749" t="s">
        <v>927</v>
      </c>
      <c r="K186" s="749" t="s">
        <v>928</v>
      </c>
      <c r="L186" s="752">
        <v>140.24130434782612</v>
      </c>
      <c r="M186" s="752">
        <v>46</v>
      </c>
      <c r="N186" s="753">
        <v>6451.1000000000013</v>
      </c>
    </row>
    <row r="187" spans="1:14" ht="14.4" customHeight="1" x14ac:dyDescent="0.3">
      <c r="A187" s="747" t="s">
        <v>585</v>
      </c>
      <c r="B187" s="748" t="s">
        <v>586</v>
      </c>
      <c r="C187" s="749" t="s">
        <v>599</v>
      </c>
      <c r="D187" s="750" t="s">
        <v>600</v>
      </c>
      <c r="E187" s="751">
        <v>50113001</v>
      </c>
      <c r="F187" s="750" t="s">
        <v>613</v>
      </c>
      <c r="G187" s="749" t="s">
        <v>624</v>
      </c>
      <c r="H187" s="749">
        <v>107981</v>
      </c>
      <c r="I187" s="749">
        <v>7981</v>
      </c>
      <c r="J187" s="749" t="s">
        <v>929</v>
      </c>
      <c r="K187" s="749" t="s">
        <v>930</v>
      </c>
      <c r="L187" s="752">
        <v>50.692500000000003</v>
      </c>
      <c r="M187" s="752">
        <v>40</v>
      </c>
      <c r="N187" s="753">
        <v>2027.7</v>
      </c>
    </row>
    <row r="188" spans="1:14" ht="14.4" customHeight="1" x14ac:dyDescent="0.3">
      <c r="A188" s="747" t="s">
        <v>585</v>
      </c>
      <c r="B188" s="748" t="s">
        <v>586</v>
      </c>
      <c r="C188" s="749" t="s">
        <v>599</v>
      </c>
      <c r="D188" s="750" t="s">
        <v>600</v>
      </c>
      <c r="E188" s="751">
        <v>50113001</v>
      </c>
      <c r="F188" s="750" t="s">
        <v>613</v>
      </c>
      <c r="G188" s="749" t="s">
        <v>624</v>
      </c>
      <c r="H188" s="749">
        <v>155823</v>
      </c>
      <c r="I188" s="749">
        <v>55823</v>
      </c>
      <c r="J188" s="749" t="s">
        <v>929</v>
      </c>
      <c r="K188" s="749" t="s">
        <v>931</v>
      </c>
      <c r="L188" s="752">
        <v>33.47</v>
      </c>
      <c r="M188" s="752">
        <v>24</v>
      </c>
      <c r="N188" s="753">
        <v>803.28</v>
      </c>
    </row>
    <row r="189" spans="1:14" ht="14.4" customHeight="1" x14ac:dyDescent="0.3">
      <c r="A189" s="747" t="s">
        <v>585</v>
      </c>
      <c r="B189" s="748" t="s">
        <v>586</v>
      </c>
      <c r="C189" s="749" t="s">
        <v>599</v>
      </c>
      <c r="D189" s="750" t="s">
        <v>600</v>
      </c>
      <c r="E189" s="751">
        <v>50113001</v>
      </c>
      <c r="F189" s="750" t="s">
        <v>613</v>
      </c>
      <c r="G189" s="749" t="s">
        <v>624</v>
      </c>
      <c r="H189" s="749">
        <v>155824</v>
      </c>
      <c r="I189" s="749">
        <v>55824</v>
      </c>
      <c r="J189" s="749" t="s">
        <v>929</v>
      </c>
      <c r="K189" s="749" t="s">
        <v>932</v>
      </c>
      <c r="L189" s="752">
        <v>50.814999999999998</v>
      </c>
      <c r="M189" s="752">
        <v>12</v>
      </c>
      <c r="N189" s="753">
        <v>609.78</v>
      </c>
    </row>
    <row r="190" spans="1:14" ht="14.4" customHeight="1" x14ac:dyDescent="0.3">
      <c r="A190" s="747" t="s">
        <v>585</v>
      </c>
      <c r="B190" s="748" t="s">
        <v>586</v>
      </c>
      <c r="C190" s="749" t="s">
        <v>599</v>
      </c>
      <c r="D190" s="750" t="s">
        <v>600</v>
      </c>
      <c r="E190" s="751">
        <v>50113001</v>
      </c>
      <c r="F190" s="750" t="s">
        <v>613</v>
      </c>
      <c r="G190" s="749" t="s">
        <v>624</v>
      </c>
      <c r="H190" s="749">
        <v>126786</v>
      </c>
      <c r="I190" s="749">
        <v>26786</v>
      </c>
      <c r="J190" s="749" t="s">
        <v>933</v>
      </c>
      <c r="K190" s="749" t="s">
        <v>934</v>
      </c>
      <c r="L190" s="752">
        <v>405.98333333333329</v>
      </c>
      <c r="M190" s="752">
        <v>6</v>
      </c>
      <c r="N190" s="753">
        <v>2435.8999999999996</v>
      </c>
    </row>
    <row r="191" spans="1:14" ht="14.4" customHeight="1" x14ac:dyDescent="0.3">
      <c r="A191" s="747" t="s">
        <v>585</v>
      </c>
      <c r="B191" s="748" t="s">
        <v>586</v>
      </c>
      <c r="C191" s="749" t="s">
        <v>599</v>
      </c>
      <c r="D191" s="750" t="s">
        <v>600</v>
      </c>
      <c r="E191" s="751">
        <v>50113001</v>
      </c>
      <c r="F191" s="750" t="s">
        <v>613</v>
      </c>
      <c r="G191" s="749" t="s">
        <v>614</v>
      </c>
      <c r="H191" s="749">
        <v>102420</v>
      </c>
      <c r="I191" s="749">
        <v>2420</v>
      </c>
      <c r="J191" s="749" t="s">
        <v>935</v>
      </c>
      <c r="K191" s="749" t="s">
        <v>936</v>
      </c>
      <c r="L191" s="752">
        <v>104.20500000000001</v>
      </c>
      <c r="M191" s="752">
        <v>2</v>
      </c>
      <c r="N191" s="753">
        <v>208.41000000000003</v>
      </c>
    </row>
    <row r="192" spans="1:14" ht="14.4" customHeight="1" x14ac:dyDescent="0.3">
      <c r="A192" s="747" t="s">
        <v>585</v>
      </c>
      <c r="B192" s="748" t="s">
        <v>586</v>
      </c>
      <c r="C192" s="749" t="s">
        <v>599</v>
      </c>
      <c r="D192" s="750" t="s">
        <v>600</v>
      </c>
      <c r="E192" s="751">
        <v>50113001</v>
      </c>
      <c r="F192" s="750" t="s">
        <v>613</v>
      </c>
      <c r="G192" s="749" t="s">
        <v>624</v>
      </c>
      <c r="H192" s="749">
        <v>850729</v>
      </c>
      <c r="I192" s="749">
        <v>157875</v>
      </c>
      <c r="J192" s="749" t="s">
        <v>937</v>
      </c>
      <c r="K192" s="749" t="s">
        <v>938</v>
      </c>
      <c r="L192" s="752">
        <v>225.50000000000003</v>
      </c>
      <c r="M192" s="752">
        <v>4</v>
      </c>
      <c r="N192" s="753">
        <v>902.00000000000011</v>
      </c>
    </row>
    <row r="193" spans="1:14" ht="14.4" customHeight="1" x14ac:dyDescent="0.3">
      <c r="A193" s="747" t="s">
        <v>585</v>
      </c>
      <c r="B193" s="748" t="s">
        <v>586</v>
      </c>
      <c r="C193" s="749" t="s">
        <v>599</v>
      </c>
      <c r="D193" s="750" t="s">
        <v>600</v>
      </c>
      <c r="E193" s="751">
        <v>50113001</v>
      </c>
      <c r="F193" s="750" t="s">
        <v>613</v>
      </c>
      <c r="G193" s="749" t="s">
        <v>614</v>
      </c>
      <c r="H193" s="749">
        <v>848950</v>
      </c>
      <c r="I193" s="749">
        <v>155148</v>
      </c>
      <c r="J193" s="749" t="s">
        <v>939</v>
      </c>
      <c r="K193" s="749" t="s">
        <v>940</v>
      </c>
      <c r="L193" s="752">
        <v>20.03</v>
      </c>
      <c r="M193" s="752">
        <v>2</v>
      </c>
      <c r="N193" s="753">
        <v>40.06</v>
      </c>
    </row>
    <row r="194" spans="1:14" ht="14.4" customHeight="1" x14ac:dyDescent="0.3">
      <c r="A194" s="747" t="s">
        <v>585</v>
      </c>
      <c r="B194" s="748" t="s">
        <v>586</v>
      </c>
      <c r="C194" s="749" t="s">
        <v>599</v>
      </c>
      <c r="D194" s="750" t="s">
        <v>600</v>
      </c>
      <c r="E194" s="751">
        <v>50113001</v>
      </c>
      <c r="F194" s="750" t="s">
        <v>613</v>
      </c>
      <c r="G194" s="749" t="s">
        <v>614</v>
      </c>
      <c r="H194" s="749">
        <v>849941</v>
      </c>
      <c r="I194" s="749">
        <v>162142</v>
      </c>
      <c r="J194" s="749" t="s">
        <v>939</v>
      </c>
      <c r="K194" s="749" t="s">
        <v>941</v>
      </c>
      <c r="L194" s="752">
        <v>29.719473684210531</v>
      </c>
      <c r="M194" s="752">
        <v>19</v>
      </c>
      <c r="N194" s="753">
        <v>564.67000000000007</v>
      </c>
    </row>
    <row r="195" spans="1:14" ht="14.4" customHeight="1" x14ac:dyDescent="0.3">
      <c r="A195" s="747" t="s">
        <v>585</v>
      </c>
      <c r="B195" s="748" t="s">
        <v>586</v>
      </c>
      <c r="C195" s="749" t="s">
        <v>599</v>
      </c>
      <c r="D195" s="750" t="s">
        <v>600</v>
      </c>
      <c r="E195" s="751">
        <v>50113001</v>
      </c>
      <c r="F195" s="750" t="s">
        <v>613</v>
      </c>
      <c r="G195" s="749" t="s">
        <v>614</v>
      </c>
      <c r="H195" s="749">
        <v>29328</v>
      </c>
      <c r="I195" s="749">
        <v>29328</v>
      </c>
      <c r="J195" s="749" t="s">
        <v>942</v>
      </c>
      <c r="K195" s="749" t="s">
        <v>943</v>
      </c>
      <c r="L195" s="752">
        <v>1147.92</v>
      </c>
      <c r="M195" s="752">
        <v>1</v>
      </c>
      <c r="N195" s="753">
        <v>1147.92</v>
      </c>
    </row>
    <row r="196" spans="1:14" ht="14.4" customHeight="1" x14ac:dyDescent="0.3">
      <c r="A196" s="747" t="s">
        <v>585</v>
      </c>
      <c r="B196" s="748" t="s">
        <v>586</v>
      </c>
      <c r="C196" s="749" t="s">
        <v>599</v>
      </c>
      <c r="D196" s="750" t="s">
        <v>600</v>
      </c>
      <c r="E196" s="751">
        <v>50113001</v>
      </c>
      <c r="F196" s="750" t="s">
        <v>613</v>
      </c>
      <c r="G196" s="749" t="s">
        <v>614</v>
      </c>
      <c r="H196" s="749">
        <v>394404</v>
      </c>
      <c r="I196" s="749">
        <v>168373</v>
      </c>
      <c r="J196" s="749" t="s">
        <v>944</v>
      </c>
      <c r="K196" s="749" t="s">
        <v>945</v>
      </c>
      <c r="L196" s="752">
        <v>1147.94</v>
      </c>
      <c r="M196" s="752">
        <v>1</v>
      </c>
      <c r="N196" s="753">
        <v>1147.94</v>
      </c>
    </row>
    <row r="197" spans="1:14" ht="14.4" customHeight="1" x14ac:dyDescent="0.3">
      <c r="A197" s="747" t="s">
        <v>585</v>
      </c>
      <c r="B197" s="748" t="s">
        <v>586</v>
      </c>
      <c r="C197" s="749" t="s">
        <v>599</v>
      </c>
      <c r="D197" s="750" t="s">
        <v>600</v>
      </c>
      <c r="E197" s="751">
        <v>50113001</v>
      </c>
      <c r="F197" s="750" t="s">
        <v>613</v>
      </c>
      <c r="G197" s="749" t="s">
        <v>614</v>
      </c>
      <c r="H197" s="749">
        <v>102963</v>
      </c>
      <c r="I197" s="749">
        <v>2963</v>
      </c>
      <c r="J197" s="749" t="s">
        <v>946</v>
      </c>
      <c r="K197" s="749" t="s">
        <v>947</v>
      </c>
      <c r="L197" s="752">
        <v>97.08499999999998</v>
      </c>
      <c r="M197" s="752">
        <v>4</v>
      </c>
      <c r="N197" s="753">
        <v>388.33999999999992</v>
      </c>
    </row>
    <row r="198" spans="1:14" ht="14.4" customHeight="1" x14ac:dyDescent="0.3">
      <c r="A198" s="747" t="s">
        <v>585</v>
      </c>
      <c r="B198" s="748" t="s">
        <v>586</v>
      </c>
      <c r="C198" s="749" t="s">
        <v>599</v>
      </c>
      <c r="D198" s="750" t="s">
        <v>600</v>
      </c>
      <c r="E198" s="751">
        <v>50113001</v>
      </c>
      <c r="F198" s="750" t="s">
        <v>613</v>
      </c>
      <c r="G198" s="749" t="s">
        <v>614</v>
      </c>
      <c r="H198" s="749">
        <v>100269</v>
      </c>
      <c r="I198" s="749">
        <v>269</v>
      </c>
      <c r="J198" s="749" t="s">
        <v>948</v>
      </c>
      <c r="K198" s="749" t="s">
        <v>949</v>
      </c>
      <c r="L198" s="752">
        <v>40.570000000000007</v>
      </c>
      <c r="M198" s="752">
        <v>2</v>
      </c>
      <c r="N198" s="753">
        <v>81.140000000000015</v>
      </c>
    </row>
    <row r="199" spans="1:14" ht="14.4" customHeight="1" x14ac:dyDescent="0.3">
      <c r="A199" s="747" t="s">
        <v>585</v>
      </c>
      <c r="B199" s="748" t="s">
        <v>586</v>
      </c>
      <c r="C199" s="749" t="s">
        <v>599</v>
      </c>
      <c r="D199" s="750" t="s">
        <v>600</v>
      </c>
      <c r="E199" s="751">
        <v>50113001</v>
      </c>
      <c r="F199" s="750" t="s">
        <v>613</v>
      </c>
      <c r="G199" s="749" t="s">
        <v>587</v>
      </c>
      <c r="H199" s="749">
        <v>210704</v>
      </c>
      <c r="I199" s="749">
        <v>210704</v>
      </c>
      <c r="J199" s="749" t="s">
        <v>950</v>
      </c>
      <c r="K199" s="749" t="s">
        <v>951</v>
      </c>
      <c r="L199" s="752">
        <v>899.97000000000025</v>
      </c>
      <c r="M199" s="752">
        <v>1</v>
      </c>
      <c r="N199" s="753">
        <v>899.97000000000025</v>
      </c>
    </row>
    <row r="200" spans="1:14" ht="14.4" customHeight="1" x14ac:dyDescent="0.3">
      <c r="A200" s="747" t="s">
        <v>585</v>
      </c>
      <c r="B200" s="748" t="s">
        <v>586</v>
      </c>
      <c r="C200" s="749" t="s">
        <v>599</v>
      </c>
      <c r="D200" s="750" t="s">
        <v>600</v>
      </c>
      <c r="E200" s="751">
        <v>50113001</v>
      </c>
      <c r="F200" s="750" t="s">
        <v>613</v>
      </c>
      <c r="G200" s="749" t="s">
        <v>624</v>
      </c>
      <c r="H200" s="749">
        <v>845220</v>
      </c>
      <c r="I200" s="749">
        <v>101211</v>
      </c>
      <c r="J200" s="749" t="s">
        <v>952</v>
      </c>
      <c r="K200" s="749" t="s">
        <v>953</v>
      </c>
      <c r="L200" s="752">
        <v>219.56700000000001</v>
      </c>
      <c r="M200" s="752">
        <v>10</v>
      </c>
      <c r="N200" s="753">
        <v>2195.67</v>
      </c>
    </row>
    <row r="201" spans="1:14" ht="14.4" customHeight="1" x14ac:dyDescent="0.3">
      <c r="A201" s="747" t="s">
        <v>585</v>
      </c>
      <c r="B201" s="748" t="s">
        <v>586</v>
      </c>
      <c r="C201" s="749" t="s">
        <v>599</v>
      </c>
      <c r="D201" s="750" t="s">
        <v>600</v>
      </c>
      <c r="E201" s="751">
        <v>50113001</v>
      </c>
      <c r="F201" s="750" t="s">
        <v>613</v>
      </c>
      <c r="G201" s="749" t="s">
        <v>624</v>
      </c>
      <c r="H201" s="749">
        <v>849767</v>
      </c>
      <c r="I201" s="749">
        <v>162012</v>
      </c>
      <c r="J201" s="749" t="s">
        <v>954</v>
      </c>
      <c r="K201" s="749" t="s">
        <v>699</v>
      </c>
      <c r="L201" s="752">
        <v>453.63999999999993</v>
      </c>
      <c r="M201" s="752">
        <v>1</v>
      </c>
      <c r="N201" s="753">
        <v>453.63999999999993</v>
      </c>
    </row>
    <row r="202" spans="1:14" ht="14.4" customHeight="1" x14ac:dyDescent="0.3">
      <c r="A202" s="747" t="s">
        <v>585</v>
      </c>
      <c r="B202" s="748" t="s">
        <v>586</v>
      </c>
      <c r="C202" s="749" t="s">
        <v>599</v>
      </c>
      <c r="D202" s="750" t="s">
        <v>600</v>
      </c>
      <c r="E202" s="751">
        <v>50113001</v>
      </c>
      <c r="F202" s="750" t="s">
        <v>613</v>
      </c>
      <c r="G202" s="749" t="s">
        <v>624</v>
      </c>
      <c r="H202" s="749">
        <v>849831</v>
      </c>
      <c r="I202" s="749">
        <v>162008</v>
      </c>
      <c r="J202" s="749" t="s">
        <v>954</v>
      </c>
      <c r="K202" s="749" t="s">
        <v>955</v>
      </c>
      <c r="L202" s="752">
        <v>170.84666666666666</v>
      </c>
      <c r="M202" s="752">
        <v>3</v>
      </c>
      <c r="N202" s="753">
        <v>512.54</v>
      </c>
    </row>
    <row r="203" spans="1:14" ht="14.4" customHeight="1" x14ac:dyDescent="0.3">
      <c r="A203" s="747" t="s">
        <v>585</v>
      </c>
      <c r="B203" s="748" t="s">
        <v>586</v>
      </c>
      <c r="C203" s="749" t="s">
        <v>599</v>
      </c>
      <c r="D203" s="750" t="s">
        <v>600</v>
      </c>
      <c r="E203" s="751">
        <v>50113001</v>
      </c>
      <c r="F203" s="750" t="s">
        <v>613</v>
      </c>
      <c r="G203" s="749" t="s">
        <v>624</v>
      </c>
      <c r="H203" s="749">
        <v>846340</v>
      </c>
      <c r="I203" s="749">
        <v>122690</v>
      </c>
      <c r="J203" s="749" t="s">
        <v>956</v>
      </c>
      <c r="K203" s="749" t="s">
        <v>699</v>
      </c>
      <c r="L203" s="752">
        <v>277.65999999999997</v>
      </c>
      <c r="M203" s="752">
        <v>1</v>
      </c>
      <c r="N203" s="753">
        <v>277.65999999999997</v>
      </c>
    </row>
    <row r="204" spans="1:14" ht="14.4" customHeight="1" x14ac:dyDescent="0.3">
      <c r="A204" s="747" t="s">
        <v>585</v>
      </c>
      <c r="B204" s="748" t="s">
        <v>586</v>
      </c>
      <c r="C204" s="749" t="s">
        <v>599</v>
      </c>
      <c r="D204" s="750" t="s">
        <v>600</v>
      </c>
      <c r="E204" s="751">
        <v>50113001</v>
      </c>
      <c r="F204" s="750" t="s">
        <v>613</v>
      </c>
      <c r="G204" s="749" t="s">
        <v>624</v>
      </c>
      <c r="H204" s="749">
        <v>845219</v>
      </c>
      <c r="I204" s="749">
        <v>101233</v>
      </c>
      <c r="J204" s="749" t="s">
        <v>957</v>
      </c>
      <c r="K204" s="749" t="s">
        <v>958</v>
      </c>
      <c r="L204" s="752">
        <v>368.25</v>
      </c>
      <c r="M204" s="752">
        <v>1</v>
      </c>
      <c r="N204" s="753">
        <v>368.25</v>
      </c>
    </row>
    <row r="205" spans="1:14" ht="14.4" customHeight="1" x14ac:dyDescent="0.3">
      <c r="A205" s="747" t="s">
        <v>585</v>
      </c>
      <c r="B205" s="748" t="s">
        <v>586</v>
      </c>
      <c r="C205" s="749" t="s">
        <v>599</v>
      </c>
      <c r="D205" s="750" t="s">
        <v>600</v>
      </c>
      <c r="E205" s="751">
        <v>50113001</v>
      </c>
      <c r="F205" s="750" t="s">
        <v>613</v>
      </c>
      <c r="G205" s="749" t="s">
        <v>587</v>
      </c>
      <c r="H205" s="749">
        <v>118167</v>
      </c>
      <c r="I205" s="749">
        <v>18167</v>
      </c>
      <c r="J205" s="749" t="s">
        <v>959</v>
      </c>
      <c r="K205" s="749" t="s">
        <v>960</v>
      </c>
      <c r="L205" s="752">
        <v>231.12</v>
      </c>
      <c r="M205" s="752">
        <v>2</v>
      </c>
      <c r="N205" s="753">
        <v>462.24</v>
      </c>
    </row>
    <row r="206" spans="1:14" ht="14.4" customHeight="1" x14ac:dyDescent="0.3">
      <c r="A206" s="747" t="s">
        <v>585</v>
      </c>
      <c r="B206" s="748" t="s">
        <v>586</v>
      </c>
      <c r="C206" s="749" t="s">
        <v>599</v>
      </c>
      <c r="D206" s="750" t="s">
        <v>600</v>
      </c>
      <c r="E206" s="751">
        <v>50113001</v>
      </c>
      <c r="F206" s="750" t="s">
        <v>613</v>
      </c>
      <c r="G206" s="749" t="s">
        <v>587</v>
      </c>
      <c r="H206" s="749">
        <v>118172</v>
      </c>
      <c r="I206" s="749">
        <v>18172</v>
      </c>
      <c r="J206" s="749" t="s">
        <v>959</v>
      </c>
      <c r="K206" s="749" t="s">
        <v>961</v>
      </c>
      <c r="L206" s="752">
        <v>817.74</v>
      </c>
      <c r="M206" s="752">
        <v>1</v>
      </c>
      <c r="N206" s="753">
        <v>817.74</v>
      </c>
    </row>
    <row r="207" spans="1:14" ht="14.4" customHeight="1" x14ac:dyDescent="0.3">
      <c r="A207" s="747" t="s">
        <v>585</v>
      </c>
      <c r="B207" s="748" t="s">
        <v>586</v>
      </c>
      <c r="C207" s="749" t="s">
        <v>599</v>
      </c>
      <c r="D207" s="750" t="s">
        <v>600</v>
      </c>
      <c r="E207" s="751">
        <v>50113001</v>
      </c>
      <c r="F207" s="750" t="s">
        <v>613</v>
      </c>
      <c r="G207" s="749" t="s">
        <v>614</v>
      </c>
      <c r="H207" s="749">
        <v>100584</v>
      </c>
      <c r="I207" s="749">
        <v>584</v>
      </c>
      <c r="J207" s="749" t="s">
        <v>962</v>
      </c>
      <c r="K207" s="749" t="s">
        <v>963</v>
      </c>
      <c r="L207" s="752">
        <v>73.70999999999998</v>
      </c>
      <c r="M207" s="752">
        <v>2</v>
      </c>
      <c r="N207" s="753">
        <v>147.41999999999996</v>
      </c>
    </row>
    <row r="208" spans="1:14" ht="14.4" customHeight="1" x14ac:dyDescent="0.3">
      <c r="A208" s="747" t="s">
        <v>585</v>
      </c>
      <c r="B208" s="748" t="s">
        <v>586</v>
      </c>
      <c r="C208" s="749" t="s">
        <v>599</v>
      </c>
      <c r="D208" s="750" t="s">
        <v>600</v>
      </c>
      <c r="E208" s="751">
        <v>50113001</v>
      </c>
      <c r="F208" s="750" t="s">
        <v>613</v>
      </c>
      <c r="G208" s="749" t="s">
        <v>614</v>
      </c>
      <c r="H208" s="749">
        <v>118304</v>
      </c>
      <c r="I208" s="749">
        <v>18304</v>
      </c>
      <c r="J208" s="749" t="s">
        <v>964</v>
      </c>
      <c r="K208" s="749" t="s">
        <v>965</v>
      </c>
      <c r="L208" s="752">
        <v>185.60999999999999</v>
      </c>
      <c r="M208" s="752">
        <v>2</v>
      </c>
      <c r="N208" s="753">
        <v>371.21999999999997</v>
      </c>
    </row>
    <row r="209" spans="1:14" ht="14.4" customHeight="1" x14ac:dyDescent="0.3">
      <c r="A209" s="747" t="s">
        <v>585</v>
      </c>
      <c r="B209" s="748" t="s">
        <v>586</v>
      </c>
      <c r="C209" s="749" t="s">
        <v>599</v>
      </c>
      <c r="D209" s="750" t="s">
        <v>600</v>
      </c>
      <c r="E209" s="751">
        <v>50113001</v>
      </c>
      <c r="F209" s="750" t="s">
        <v>613</v>
      </c>
      <c r="G209" s="749" t="s">
        <v>614</v>
      </c>
      <c r="H209" s="749">
        <v>118305</v>
      </c>
      <c r="I209" s="749">
        <v>18305</v>
      </c>
      <c r="J209" s="749" t="s">
        <v>964</v>
      </c>
      <c r="K209" s="749" t="s">
        <v>966</v>
      </c>
      <c r="L209" s="752">
        <v>242</v>
      </c>
      <c r="M209" s="752">
        <v>28</v>
      </c>
      <c r="N209" s="753">
        <v>6776</v>
      </c>
    </row>
    <row r="210" spans="1:14" ht="14.4" customHeight="1" x14ac:dyDescent="0.3">
      <c r="A210" s="747" t="s">
        <v>585</v>
      </c>
      <c r="B210" s="748" t="s">
        <v>586</v>
      </c>
      <c r="C210" s="749" t="s">
        <v>599</v>
      </c>
      <c r="D210" s="750" t="s">
        <v>600</v>
      </c>
      <c r="E210" s="751">
        <v>50113001</v>
      </c>
      <c r="F210" s="750" t="s">
        <v>613</v>
      </c>
      <c r="G210" s="749" t="s">
        <v>614</v>
      </c>
      <c r="H210" s="749">
        <v>159357</v>
      </c>
      <c r="I210" s="749">
        <v>59357</v>
      </c>
      <c r="J210" s="749" t="s">
        <v>967</v>
      </c>
      <c r="K210" s="749" t="s">
        <v>968</v>
      </c>
      <c r="L210" s="752">
        <v>188.88</v>
      </c>
      <c r="M210" s="752">
        <v>1</v>
      </c>
      <c r="N210" s="753">
        <v>188.88</v>
      </c>
    </row>
    <row r="211" spans="1:14" ht="14.4" customHeight="1" x14ac:dyDescent="0.3">
      <c r="A211" s="747" t="s">
        <v>585</v>
      </c>
      <c r="B211" s="748" t="s">
        <v>586</v>
      </c>
      <c r="C211" s="749" t="s">
        <v>599</v>
      </c>
      <c r="D211" s="750" t="s">
        <v>600</v>
      </c>
      <c r="E211" s="751">
        <v>50113001</v>
      </c>
      <c r="F211" s="750" t="s">
        <v>613</v>
      </c>
      <c r="G211" s="749" t="s">
        <v>587</v>
      </c>
      <c r="H211" s="749">
        <v>14710</v>
      </c>
      <c r="I211" s="749">
        <v>14710</v>
      </c>
      <c r="J211" s="749" t="s">
        <v>969</v>
      </c>
      <c r="K211" s="749" t="s">
        <v>970</v>
      </c>
      <c r="L211" s="752">
        <v>119.69499999999999</v>
      </c>
      <c r="M211" s="752">
        <v>4</v>
      </c>
      <c r="N211" s="753">
        <v>478.78</v>
      </c>
    </row>
    <row r="212" spans="1:14" ht="14.4" customHeight="1" x14ac:dyDescent="0.3">
      <c r="A212" s="747" t="s">
        <v>585</v>
      </c>
      <c r="B212" s="748" t="s">
        <v>586</v>
      </c>
      <c r="C212" s="749" t="s">
        <v>599</v>
      </c>
      <c r="D212" s="750" t="s">
        <v>600</v>
      </c>
      <c r="E212" s="751">
        <v>50113001</v>
      </c>
      <c r="F212" s="750" t="s">
        <v>613</v>
      </c>
      <c r="G212" s="749" t="s">
        <v>587</v>
      </c>
      <c r="H212" s="749">
        <v>114709</v>
      </c>
      <c r="I212" s="749">
        <v>14709</v>
      </c>
      <c r="J212" s="749" t="s">
        <v>969</v>
      </c>
      <c r="K212" s="749" t="s">
        <v>971</v>
      </c>
      <c r="L212" s="752">
        <v>72.690000000000026</v>
      </c>
      <c r="M212" s="752">
        <v>1</v>
      </c>
      <c r="N212" s="753">
        <v>72.690000000000026</v>
      </c>
    </row>
    <row r="213" spans="1:14" ht="14.4" customHeight="1" x14ac:dyDescent="0.3">
      <c r="A213" s="747" t="s">
        <v>585</v>
      </c>
      <c r="B213" s="748" t="s">
        <v>586</v>
      </c>
      <c r="C213" s="749" t="s">
        <v>599</v>
      </c>
      <c r="D213" s="750" t="s">
        <v>600</v>
      </c>
      <c r="E213" s="751">
        <v>50113001</v>
      </c>
      <c r="F213" s="750" t="s">
        <v>613</v>
      </c>
      <c r="G213" s="749" t="s">
        <v>614</v>
      </c>
      <c r="H213" s="749">
        <v>114958</v>
      </c>
      <c r="I213" s="749">
        <v>14958</v>
      </c>
      <c r="J213" s="749" t="s">
        <v>972</v>
      </c>
      <c r="K213" s="749" t="s">
        <v>973</v>
      </c>
      <c r="L213" s="752">
        <v>32.880000000000003</v>
      </c>
      <c r="M213" s="752">
        <v>2</v>
      </c>
      <c r="N213" s="753">
        <v>65.760000000000005</v>
      </c>
    </row>
    <row r="214" spans="1:14" ht="14.4" customHeight="1" x14ac:dyDescent="0.3">
      <c r="A214" s="747" t="s">
        <v>585</v>
      </c>
      <c r="B214" s="748" t="s">
        <v>586</v>
      </c>
      <c r="C214" s="749" t="s">
        <v>599</v>
      </c>
      <c r="D214" s="750" t="s">
        <v>600</v>
      </c>
      <c r="E214" s="751">
        <v>50113001</v>
      </c>
      <c r="F214" s="750" t="s">
        <v>613</v>
      </c>
      <c r="G214" s="749" t="s">
        <v>614</v>
      </c>
      <c r="H214" s="749">
        <v>845467</v>
      </c>
      <c r="I214" s="749">
        <v>114360</v>
      </c>
      <c r="J214" s="749" t="s">
        <v>974</v>
      </c>
      <c r="K214" s="749" t="s">
        <v>975</v>
      </c>
      <c r="L214" s="752">
        <v>68.320000000000007</v>
      </c>
      <c r="M214" s="752">
        <v>1</v>
      </c>
      <c r="N214" s="753">
        <v>68.320000000000007</v>
      </c>
    </row>
    <row r="215" spans="1:14" ht="14.4" customHeight="1" x14ac:dyDescent="0.3">
      <c r="A215" s="747" t="s">
        <v>585</v>
      </c>
      <c r="B215" s="748" t="s">
        <v>586</v>
      </c>
      <c r="C215" s="749" t="s">
        <v>599</v>
      </c>
      <c r="D215" s="750" t="s">
        <v>600</v>
      </c>
      <c r="E215" s="751">
        <v>50113001</v>
      </c>
      <c r="F215" s="750" t="s">
        <v>613</v>
      </c>
      <c r="G215" s="749" t="s">
        <v>624</v>
      </c>
      <c r="H215" s="749">
        <v>145567</v>
      </c>
      <c r="I215" s="749">
        <v>145567</v>
      </c>
      <c r="J215" s="749" t="s">
        <v>976</v>
      </c>
      <c r="K215" s="749" t="s">
        <v>623</v>
      </c>
      <c r="L215" s="752">
        <v>106.71000000000002</v>
      </c>
      <c r="M215" s="752">
        <v>3</v>
      </c>
      <c r="N215" s="753">
        <v>320.13000000000005</v>
      </c>
    </row>
    <row r="216" spans="1:14" ht="14.4" customHeight="1" x14ac:dyDescent="0.3">
      <c r="A216" s="747" t="s">
        <v>585</v>
      </c>
      <c r="B216" s="748" t="s">
        <v>586</v>
      </c>
      <c r="C216" s="749" t="s">
        <v>599</v>
      </c>
      <c r="D216" s="750" t="s">
        <v>600</v>
      </c>
      <c r="E216" s="751">
        <v>50113001</v>
      </c>
      <c r="F216" s="750" t="s">
        <v>613</v>
      </c>
      <c r="G216" s="749" t="s">
        <v>624</v>
      </c>
      <c r="H216" s="749">
        <v>850155</v>
      </c>
      <c r="I216" s="749">
        <v>145574</v>
      </c>
      <c r="J216" s="749" t="s">
        <v>976</v>
      </c>
      <c r="K216" s="749" t="s">
        <v>977</v>
      </c>
      <c r="L216" s="752">
        <v>363.15</v>
      </c>
      <c r="M216" s="752">
        <v>2</v>
      </c>
      <c r="N216" s="753">
        <v>726.3</v>
      </c>
    </row>
    <row r="217" spans="1:14" ht="14.4" customHeight="1" x14ac:dyDescent="0.3">
      <c r="A217" s="747" t="s">
        <v>585</v>
      </c>
      <c r="B217" s="748" t="s">
        <v>586</v>
      </c>
      <c r="C217" s="749" t="s">
        <v>599</v>
      </c>
      <c r="D217" s="750" t="s">
        <v>600</v>
      </c>
      <c r="E217" s="751">
        <v>50113001</v>
      </c>
      <c r="F217" s="750" t="s">
        <v>613</v>
      </c>
      <c r="G217" s="749" t="s">
        <v>624</v>
      </c>
      <c r="H217" s="749">
        <v>145583</v>
      </c>
      <c r="I217" s="749">
        <v>145583</v>
      </c>
      <c r="J217" s="749" t="s">
        <v>978</v>
      </c>
      <c r="K217" s="749" t="s">
        <v>979</v>
      </c>
      <c r="L217" s="752">
        <v>163.11333333333332</v>
      </c>
      <c r="M217" s="752">
        <v>3</v>
      </c>
      <c r="N217" s="753">
        <v>489.34</v>
      </c>
    </row>
    <row r="218" spans="1:14" ht="14.4" customHeight="1" x14ac:dyDescent="0.3">
      <c r="A218" s="747" t="s">
        <v>585</v>
      </c>
      <c r="B218" s="748" t="s">
        <v>586</v>
      </c>
      <c r="C218" s="749" t="s">
        <v>599</v>
      </c>
      <c r="D218" s="750" t="s">
        <v>600</v>
      </c>
      <c r="E218" s="751">
        <v>50113001</v>
      </c>
      <c r="F218" s="750" t="s">
        <v>613</v>
      </c>
      <c r="G218" s="749" t="s">
        <v>614</v>
      </c>
      <c r="H218" s="749">
        <v>192086</v>
      </c>
      <c r="I218" s="749">
        <v>92086</v>
      </c>
      <c r="J218" s="749" t="s">
        <v>980</v>
      </c>
      <c r="K218" s="749" t="s">
        <v>981</v>
      </c>
      <c r="L218" s="752">
        <v>133.84999999999994</v>
      </c>
      <c r="M218" s="752">
        <v>2</v>
      </c>
      <c r="N218" s="753">
        <v>267.69999999999987</v>
      </c>
    </row>
    <row r="219" spans="1:14" ht="14.4" customHeight="1" x14ac:dyDescent="0.3">
      <c r="A219" s="747" t="s">
        <v>585</v>
      </c>
      <c r="B219" s="748" t="s">
        <v>586</v>
      </c>
      <c r="C219" s="749" t="s">
        <v>599</v>
      </c>
      <c r="D219" s="750" t="s">
        <v>600</v>
      </c>
      <c r="E219" s="751">
        <v>50113001</v>
      </c>
      <c r="F219" s="750" t="s">
        <v>613</v>
      </c>
      <c r="G219" s="749" t="s">
        <v>624</v>
      </c>
      <c r="H219" s="749">
        <v>191922</v>
      </c>
      <c r="I219" s="749">
        <v>191922</v>
      </c>
      <c r="J219" s="749" t="s">
        <v>982</v>
      </c>
      <c r="K219" s="749" t="s">
        <v>983</v>
      </c>
      <c r="L219" s="752">
        <v>92.430000000000021</v>
      </c>
      <c r="M219" s="752">
        <v>3</v>
      </c>
      <c r="N219" s="753">
        <v>277.29000000000008</v>
      </c>
    </row>
    <row r="220" spans="1:14" ht="14.4" customHeight="1" x14ac:dyDescent="0.3">
      <c r="A220" s="747" t="s">
        <v>585</v>
      </c>
      <c r="B220" s="748" t="s">
        <v>586</v>
      </c>
      <c r="C220" s="749" t="s">
        <v>599</v>
      </c>
      <c r="D220" s="750" t="s">
        <v>600</v>
      </c>
      <c r="E220" s="751">
        <v>50113001</v>
      </c>
      <c r="F220" s="750" t="s">
        <v>613</v>
      </c>
      <c r="G220" s="749" t="s">
        <v>614</v>
      </c>
      <c r="H220" s="749">
        <v>208204</v>
      </c>
      <c r="I220" s="749">
        <v>208204</v>
      </c>
      <c r="J220" s="749" t="s">
        <v>984</v>
      </c>
      <c r="K220" s="749" t="s">
        <v>985</v>
      </c>
      <c r="L220" s="752">
        <v>48.98</v>
      </c>
      <c r="M220" s="752">
        <v>2</v>
      </c>
      <c r="N220" s="753">
        <v>97.96</v>
      </c>
    </row>
    <row r="221" spans="1:14" ht="14.4" customHeight="1" x14ac:dyDescent="0.3">
      <c r="A221" s="747" t="s">
        <v>585</v>
      </c>
      <c r="B221" s="748" t="s">
        <v>586</v>
      </c>
      <c r="C221" s="749" t="s">
        <v>599</v>
      </c>
      <c r="D221" s="750" t="s">
        <v>600</v>
      </c>
      <c r="E221" s="751">
        <v>50113001</v>
      </c>
      <c r="F221" s="750" t="s">
        <v>613</v>
      </c>
      <c r="G221" s="749" t="s">
        <v>614</v>
      </c>
      <c r="H221" s="749">
        <v>208207</v>
      </c>
      <c r="I221" s="749">
        <v>208207</v>
      </c>
      <c r="J221" s="749" t="s">
        <v>986</v>
      </c>
      <c r="K221" s="749" t="s">
        <v>987</v>
      </c>
      <c r="L221" s="752">
        <v>81.094999999999999</v>
      </c>
      <c r="M221" s="752">
        <v>2</v>
      </c>
      <c r="N221" s="753">
        <v>162.19</v>
      </c>
    </row>
    <row r="222" spans="1:14" ht="14.4" customHeight="1" x14ac:dyDescent="0.3">
      <c r="A222" s="747" t="s">
        <v>585</v>
      </c>
      <c r="B222" s="748" t="s">
        <v>586</v>
      </c>
      <c r="C222" s="749" t="s">
        <v>599</v>
      </c>
      <c r="D222" s="750" t="s">
        <v>600</v>
      </c>
      <c r="E222" s="751">
        <v>50113001</v>
      </c>
      <c r="F222" s="750" t="s">
        <v>613</v>
      </c>
      <c r="G222" s="749" t="s">
        <v>624</v>
      </c>
      <c r="H222" s="749">
        <v>109709</v>
      </c>
      <c r="I222" s="749">
        <v>9709</v>
      </c>
      <c r="J222" s="749" t="s">
        <v>988</v>
      </c>
      <c r="K222" s="749" t="s">
        <v>989</v>
      </c>
      <c r="L222" s="752">
        <v>85.89666666666669</v>
      </c>
      <c r="M222" s="752">
        <v>18</v>
      </c>
      <c r="N222" s="753">
        <v>1546.1400000000003</v>
      </c>
    </row>
    <row r="223" spans="1:14" ht="14.4" customHeight="1" x14ac:dyDescent="0.3">
      <c r="A223" s="747" t="s">
        <v>585</v>
      </c>
      <c r="B223" s="748" t="s">
        <v>586</v>
      </c>
      <c r="C223" s="749" t="s">
        <v>599</v>
      </c>
      <c r="D223" s="750" t="s">
        <v>600</v>
      </c>
      <c r="E223" s="751">
        <v>50113001</v>
      </c>
      <c r="F223" s="750" t="s">
        <v>613</v>
      </c>
      <c r="G223" s="749" t="s">
        <v>614</v>
      </c>
      <c r="H223" s="749">
        <v>194852</v>
      </c>
      <c r="I223" s="749">
        <v>94852</v>
      </c>
      <c r="J223" s="749" t="s">
        <v>990</v>
      </c>
      <c r="K223" s="749" t="s">
        <v>991</v>
      </c>
      <c r="L223" s="752">
        <v>1030.5799999999997</v>
      </c>
      <c r="M223" s="752">
        <v>1</v>
      </c>
      <c r="N223" s="753">
        <v>1030.5799999999997</v>
      </c>
    </row>
    <row r="224" spans="1:14" ht="14.4" customHeight="1" x14ac:dyDescent="0.3">
      <c r="A224" s="747" t="s">
        <v>585</v>
      </c>
      <c r="B224" s="748" t="s">
        <v>586</v>
      </c>
      <c r="C224" s="749" t="s">
        <v>599</v>
      </c>
      <c r="D224" s="750" t="s">
        <v>600</v>
      </c>
      <c r="E224" s="751">
        <v>50113001</v>
      </c>
      <c r="F224" s="750" t="s">
        <v>613</v>
      </c>
      <c r="G224" s="749" t="s">
        <v>614</v>
      </c>
      <c r="H224" s="749">
        <v>848866</v>
      </c>
      <c r="I224" s="749">
        <v>119654</v>
      </c>
      <c r="J224" s="749" t="s">
        <v>992</v>
      </c>
      <c r="K224" s="749" t="s">
        <v>993</v>
      </c>
      <c r="L224" s="752">
        <v>253.7466666666667</v>
      </c>
      <c r="M224" s="752">
        <v>3</v>
      </c>
      <c r="N224" s="753">
        <v>761.24000000000012</v>
      </c>
    </row>
    <row r="225" spans="1:14" ht="14.4" customHeight="1" x14ac:dyDescent="0.3">
      <c r="A225" s="747" t="s">
        <v>585</v>
      </c>
      <c r="B225" s="748" t="s">
        <v>586</v>
      </c>
      <c r="C225" s="749" t="s">
        <v>599</v>
      </c>
      <c r="D225" s="750" t="s">
        <v>600</v>
      </c>
      <c r="E225" s="751">
        <v>50113001</v>
      </c>
      <c r="F225" s="750" t="s">
        <v>613</v>
      </c>
      <c r="G225" s="749" t="s">
        <v>624</v>
      </c>
      <c r="H225" s="749">
        <v>848251</v>
      </c>
      <c r="I225" s="749">
        <v>122632</v>
      </c>
      <c r="J225" s="749" t="s">
        <v>994</v>
      </c>
      <c r="K225" s="749" t="s">
        <v>995</v>
      </c>
      <c r="L225" s="752">
        <v>210.46</v>
      </c>
      <c r="M225" s="752">
        <v>1</v>
      </c>
      <c r="N225" s="753">
        <v>210.46</v>
      </c>
    </row>
    <row r="226" spans="1:14" ht="14.4" customHeight="1" x14ac:dyDescent="0.3">
      <c r="A226" s="747" t="s">
        <v>585</v>
      </c>
      <c r="B226" s="748" t="s">
        <v>586</v>
      </c>
      <c r="C226" s="749" t="s">
        <v>599</v>
      </c>
      <c r="D226" s="750" t="s">
        <v>600</v>
      </c>
      <c r="E226" s="751">
        <v>50113001</v>
      </c>
      <c r="F226" s="750" t="s">
        <v>613</v>
      </c>
      <c r="G226" s="749" t="s">
        <v>614</v>
      </c>
      <c r="H226" s="749">
        <v>844145</v>
      </c>
      <c r="I226" s="749">
        <v>56350</v>
      </c>
      <c r="J226" s="749" t="s">
        <v>996</v>
      </c>
      <c r="K226" s="749" t="s">
        <v>997</v>
      </c>
      <c r="L226" s="752">
        <v>34.696000000000005</v>
      </c>
      <c r="M226" s="752">
        <v>5</v>
      </c>
      <c r="N226" s="753">
        <v>173.48000000000002</v>
      </c>
    </row>
    <row r="227" spans="1:14" ht="14.4" customHeight="1" x14ac:dyDescent="0.3">
      <c r="A227" s="747" t="s">
        <v>585</v>
      </c>
      <c r="B227" s="748" t="s">
        <v>586</v>
      </c>
      <c r="C227" s="749" t="s">
        <v>599</v>
      </c>
      <c r="D227" s="750" t="s">
        <v>600</v>
      </c>
      <c r="E227" s="751">
        <v>50113001</v>
      </c>
      <c r="F227" s="750" t="s">
        <v>613</v>
      </c>
      <c r="G227" s="749" t="s">
        <v>614</v>
      </c>
      <c r="H227" s="749">
        <v>188848</v>
      </c>
      <c r="I227" s="749">
        <v>188848</v>
      </c>
      <c r="J227" s="749" t="s">
        <v>998</v>
      </c>
      <c r="K227" s="749" t="s">
        <v>999</v>
      </c>
      <c r="L227" s="752">
        <v>23.445</v>
      </c>
      <c r="M227" s="752">
        <v>2</v>
      </c>
      <c r="N227" s="753">
        <v>46.89</v>
      </c>
    </row>
    <row r="228" spans="1:14" ht="14.4" customHeight="1" x14ac:dyDescent="0.3">
      <c r="A228" s="747" t="s">
        <v>585</v>
      </c>
      <c r="B228" s="748" t="s">
        <v>586</v>
      </c>
      <c r="C228" s="749" t="s">
        <v>599</v>
      </c>
      <c r="D228" s="750" t="s">
        <v>600</v>
      </c>
      <c r="E228" s="751">
        <v>50113001</v>
      </c>
      <c r="F228" s="750" t="s">
        <v>613</v>
      </c>
      <c r="G228" s="749" t="s">
        <v>614</v>
      </c>
      <c r="H228" s="749">
        <v>188850</v>
      </c>
      <c r="I228" s="749">
        <v>188850</v>
      </c>
      <c r="J228" s="749" t="s">
        <v>998</v>
      </c>
      <c r="K228" s="749" t="s">
        <v>1000</v>
      </c>
      <c r="L228" s="752">
        <v>38.890000000000008</v>
      </c>
      <c r="M228" s="752">
        <v>3</v>
      </c>
      <c r="N228" s="753">
        <v>116.67000000000002</v>
      </c>
    </row>
    <row r="229" spans="1:14" ht="14.4" customHeight="1" x14ac:dyDescent="0.3">
      <c r="A229" s="747" t="s">
        <v>585</v>
      </c>
      <c r="B229" s="748" t="s">
        <v>586</v>
      </c>
      <c r="C229" s="749" t="s">
        <v>599</v>
      </c>
      <c r="D229" s="750" t="s">
        <v>600</v>
      </c>
      <c r="E229" s="751">
        <v>50113001</v>
      </c>
      <c r="F229" s="750" t="s">
        <v>613</v>
      </c>
      <c r="G229" s="749" t="s">
        <v>624</v>
      </c>
      <c r="H229" s="749">
        <v>130779</v>
      </c>
      <c r="I229" s="749">
        <v>30779</v>
      </c>
      <c r="J229" s="749" t="s">
        <v>1001</v>
      </c>
      <c r="K229" s="749" t="s">
        <v>1002</v>
      </c>
      <c r="L229" s="752">
        <v>147.76</v>
      </c>
      <c r="M229" s="752">
        <v>4</v>
      </c>
      <c r="N229" s="753">
        <v>591.04</v>
      </c>
    </row>
    <row r="230" spans="1:14" ht="14.4" customHeight="1" x14ac:dyDescent="0.3">
      <c r="A230" s="747" t="s">
        <v>585</v>
      </c>
      <c r="B230" s="748" t="s">
        <v>586</v>
      </c>
      <c r="C230" s="749" t="s">
        <v>599</v>
      </c>
      <c r="D230" s="750" t="s">
        <v>600</v>
      </c>
      <c r="E230" s="751">
        <v>50113001</v>
      </c>
      <c r="F230" s="750" t="s">
        <v>613</v>
      </c>
      <c r="G230" s="749" t="s">
        <v>614</v>
      </c>
      <c r="H230" s="749">
        <v>103688</v>
      </c>
      <c r="I230" s="749">
        <v>3688</v>
      </c>
      <c r="J230" s="749" t="s">
        <v>1003</v>
      </c>
      <c r="K230" s="749" t="s">
        <v>1004</v>
      </c>
      <c r="L230" s="752">
        <v>54.503043478260878</v>
      </c>
      <c r="M230" s="752">
        <v>23</v>
      </c>
      <c r="N230" s="753">
        <v>1253.5700000000002</v>
      </c>
    </row>
    <row r="231" spans="1:14" ht="14.4" customHeight="1" x14ac:dyDescent="0.3">
      <c r="A231" s="747" t="s">
        <v>585</v>
      </c>
      <c r="B231" s="748" t="s">
        <v>586</v>
      </c>
      <c r="C231" s="749" t="s">
        <v>599</v>
      </c>
      <c r="D231" s="750" t="s">
        <v>600</v>
      </c>
      <c r="E231" s="751">
        <v>50113001</v>
      </c>
      <c r="F231" s="750" t="s">
        <v>613</v>
      </c>
      <c r="G231" s="749" t="s">
        <v>614</v>
      </c>
      <c r="H231" s="749">
        <v>225261</v>
      </c>
      <c r="I231" s="749">
        <v>225261</v>
      </c>
      <c r="J231" s="749" t="s">
        <v>1005</v>
      </c>
      <c r="K231" s="749" t="s">
        <v>1006</v>
      </c>
      <c r="L231" s="752">
        <v>58.44</v>
      </c>
      <c r="M231" s="752">
        <v>6</v>
      </c>
      <c r="N231" s="753">
        <v>350.64</v>
      </c>
    </row>
    <row r="232" spans="1:14" ht="14.4" customHeight="1" x14ac:dyDescent="0.3">
      <c r="A232" s="747" t="s">
        <v>585</v>
      </c>
      <c r="B232" s="748" t="s">
        <v>586</v>
      </c>
      <c r="C232" s="749" t="s">
        <v>599</v>
      </c>
      <c r="D232" s="750" t="s">
        <v>600</v>
      </c>
      <c r="E232" s="751">
        <v>50113001</v>
      </c>
      <c r="F232" s="750" t="s">
        <v>613</v>
      </c>
      <c r="G232" s="749" t="s">
        <v>614</v>
      </c>
      <c r="H232" s="749">
        <v>100612</v>
      </c>
      <c r="I232" s="749">
        <v>612</v>
      </c>
      <c r="J232" s="749" t="s">
        <v>1007</v>
      </c>
      <c r="K232" s="749" t="s">
        <v>1008</v>
      </c>
      <c r="L232" s="752">
        <v>67.659999999999968</v>
      </c>
      <c r="M232" s="752">
        <v>2</v>
      </c>
      <c r="N232" s="753">
        <v>135.31999999999994</v>
      </c>
    </row>
    <row r="233" spans="1:14" ht="14.4" customHeight="1" x14ac:dyDescent="0.3">
      <c r="A233" s="747" t="s">
        <v>585</v>
      </c>
      <c r="B233" s="748" t="s">
        <v>586</v>
      </c>
      <c r="C233" s="749" t="s">
        <v>599</v>
      </c>
      <c r="D233" s="750" t="s">
        <v>600</v>
      </c>
      <c r="E233" s="751">
        <v>50113001</v>
      </c>
      <c r="F233" s="750" t="s">
        <v>613</v>
      </c>
      <c r="G233" s="749" t="s">
        <v>614</v>
      </c>
      <c r="H233" s="749">
        <v>395294</v>
      </c>
      <c r="I233" s="749">
        <v>180306</v>
      </c>
      <c r="J233" s="749" t="s">
        <v>1009</v>
      </c>
      <c r="K233" s="749" t="s">
        <v>1010</v>
      </c>
      <c r="L233" s="752">
        <v>175.69750000000002</v>
      </c>
      <c r="M233" s="752">
        <v>8</v>
      </c>
      <c r="N233" s="753">
        <v>1405.5800000000002</v>
      </c>
    </row>
    <row r="234" spans="1:14" ht="14.4" customHeight="1" x14ac:dyDescent="0.3">
      <c r="A234" s="747" t="s">
        <v>585</v>
      </c>
      <c r="B234" s="748" t="s">
        <v>586</v>
      </c>
      <c r="C234" s="749" t="s">
        <v>599</v>
      </c>
      <c r="D234" s="750" t="s">
        <v>600</v>
      </c>
      <c r="E234" s="751">
        <v>50113001</v>
      </c>
      <c r="F234" s="750" t="s">
        <v>613</v>
      </c>
      <c r="G234" s="749" t="s">
        <v>624</v>
      </c>
      <c r="H234" s="749">
        <v>158191</v>
      </c>
      <c r="I234" s="749">
        <v>158191</v>
      </c>
      <c r="J234" s="749" t="s">
        <v>1011</v>
      </c>
      <c r="K234" s="749" t="s">
        <v>1012</v>
      </c>
      <c r="L234" s="752">
        <v>58.880000000000017</v>
      </c>
      <c r="M234" s="752">
        <v>3</v>
      </c>
      <c r="N234" s="753">
        <v>176.64000000000004</v>
      </c>
    </row>
    <row r="235" spans="1:14" ht="14.4" customHeight="1" x14ac:dyDescent="0.3">
      <c r="A235" s="747" t="s">
        <v>585</v>
      </c>
      <c r="B235" s="748" t="s">
        <v>586</v>
      </c>
      <c r="C235" s="749" t="s">
        <v>599</v>
      </c>
      <c r="D235" s="750" t="s">
        <v>600</v>
      </c>
      <c r="E235" s="751">
        <v>50113001</v>
      </c>
      <c r="F235" s="750" t="s">
        <v>613</v>
      </c>
      <c r="G235" s="749" t="s">
        <v>624</v>
      </c>
      <c r="H235" s="749">
        <v>189657</v>
      </c>
      <c r="I235" s="749">
        <v>189657</v>
      </c>
      <c r="J235" s="749" t="s">
        <v>1013</v>
      </c>
      <c r="K235" s="749" t="s">
        <v>955</v>
      </c>
      <c r="L235" s="752">
        <v>76.470000000000027</v>
      </c>
      <c r="M235" s="752">
        <v>3</v>
      </c>
      <c r="N235" s="753">
        <v>229.41000000000008</v>
      </c>
    </row>
    <row r="236" spans="1:14" ht="14.4" customHeight="1" x14ac:dyDescent="0.3">
      <c r="A236" s="747" t="s">
        <v>585</v>
      </c>
      <c r="B236" s="748" t="s">
        <v>586</v>
      </c>
      <c r="C236" s="749" t="s">
        <v>599</v>
      </c>
      <c r="D236" s="750" t="s">
        <v>600</v>
      </c>
      <c r="E236" s="751">
        <v>50113001</v>
      </c>
      <c r="F236" s="750" t="s">
        <v>613</v>
      </c>
      <c r="G236" s="749" t="s">
        <v>614</v>
      </c>
      <c r="H236" s="749">
        <v>845075</v>
      </c>
      <c r="I236" s="749">
        <v>125641</v>
      </c>
      <c r="J236" s="749" t="s">
        <v>1014</v>
      </c>
      <c r="K236" s="749" t="s">
        <v>1015</v>
      </c>
      <c r="L236" s="752">
        <v>353.94</v>
      </c>
      <c r="M236" s="752">
        <v>1</v>
      </c>
      <c r="N236" s="753">
        <v>353.94</v>
      </c>
    </row>
    <row r="237" spans="1:14" ht="14.4" customHeight="1" x14ac:dyDescent="0.3">
      <c r="A237" s="747" t="s">
        <v>585</v>
      </c>
      <c r="B237" s="748" t="s">
        <v>586</v>
      </c>
      <c r="C237" s="749" t="s">
        <v>599</v>
      </c>
      <c r="D237" s="750" t="s">
        <v>600</v>
      </c>
      <c r="E237" s="751">
        <v>50113001</v>
      </c>
      <c r="F237" s="750" t="s">
        <v>613</v>
      </c>
      <c r="G237" s="749" t="s">
        <v>614</v>
      </c>
      <c r="H237" s="749">
        <v>148578</v>
      </c>
      <c r="I237" s="749">
        <v>48578</v>
      </c>
      <c r="J237" s="749" t="s">
        <v>1016</v>
      </c>
      <c r="K237" s="749" t="s">
        <v>1017</v>
      </c>
      <c r="L237" s="752">
        <v>54.98</v>
      </c>
      <c r="M237" s="752">
        <v>11</v>
      </c>
      <c r="N237" s="753">
        <v>604.78</v>
      </c>
    </row>
    <row r="238" spans="1:14" ht="14.4" customHeight="1" x14ac:dyDescent="0.3">
      <c r="A238" s="747" t="s">
        <v>585</v>
      </c>
      <c r="B238" s="748" t="s">
        <v>586</v>
      </c>
      <c r="C238" s="749" t="s">
        <v>599</v>
      </c>
      <c r="D238" s="750" t="s">
        <v>600</v>
      </c>
      <c r="E238" s="751">
        <v>50113001</v>
      </c>
      <c r="F238" s="750" t="s">
        <v>613</v>
      </c>
      <c r="G238" s="749" t="s">
        <v>614</v>
      </c>
      <c r="H238" s="749">
        <v>848632</v>
      </c>
      <c r="I238" s="749">
        <v>125315</v>
      </c>
      <c r="J238" s="749" t="s">
        <v>1016</v>
      </c>
      <c r="K238" s="749" t="s">
        <v>1018</v>
      </c>
      <c r="L238" s="752">
        <v>59.755614035087731</v>
      </c>
      <c r="M238" s="752">
        <v>57</v>
      </c>
      <c r="N238" s="753">
        <v>3406.0700000000006</v>
      </c>
    </row>
    <row r="239" spans="1:14" ht="14.4" customHeight="1" x14ac:dyDescent="0.3">
      <c r="A239" s="747" t="s">
        <v>585</v>
      </c>
      <c r="B239" s="748" t="s">
        <v>586</v>
      </c>
      <c r="C239" s="749" t="s">
        <v>599</v>
      </c>
      <c r="D239" s="750" t="s">
        <v>600</v>
      </c>
      <c r="E239" s="751">
        <v>50113001</v>
      </c>
      <c r="F239" s="750" t="s">
        <v>613</v>
      </c>
      <c r="G239" s="749" t="s">
        <v>614</v>
      </c>
      <c r="H239" s="749">
        <v>191836</v>
      </c>
      <c r="I239" s="749">
        <v>91836</v>
      </c>
      <c r="J239" s="749" t="s">
        <v>1019</v>
      </c>
      <c r="K239" s="749" t="s">
        <v>1020</v>
      </c>
      <c r="L239" s="752">
        <v>44.659999999999968</v>
      </c>
      <c r="M239" s="752">
        <v>1</v>
      </c>
      <c r="N239" s="753">
        <v>44.659999999999968</v>
      </c>
    </row>
    <row r="240" spans="1:14" ht="14.4" customHeight="1" x14ac:dyDescent="0.3">
      <c r="A240" s="747" t="s">
        <v>585</v>
      </c>
      <c r="B240" s="748" t="s">
        <v>586</v>
      </c>
      <c r="C240" s="749" t="s">
        <v>599</v>
      </c>
      <c r="D240" s="750" t="s">
        <v>600</v>
      </c>
      <c r="E240" s="751">
        <v>50113001</v>
      </c>
      <c r="F240" s="750" t="s">
        <v>613</v>
      </c>
      <c r="G240" s="749" t="s">
        <v>624</v>
      </c>
      <c r="H240" s="749">
        <v>190973</v>
      </c>
      <c r="I240" s="749">
        <v>190973</v>
      </c>
      <c r="J240" s="749" t="s">
        <v>1021</v>
      </c>
      <c r="K240" s="749" t="s">
        <v>955</v>
      </c>
      <c r="L240" s="752">
        <v>224.37</v>
      </c>
      <c r="M240" s="752">
        <v>1</v>
      </c>
      <c r="N240" s="753">
        <v>224.37</v>
      </c>
    </row>
    <row r="241" spans="1:14" ht="14.4" customHeight="1" x14ac:dyDescent="0.3">
      <c r="A241" s="747" t="s">
        <v>585</v>
      </c>
      <c r="B241" s="748" t="s">
        <v>586</v>
      </c>
      <c r="C241" s="749" t="s">
        <v>599</v>
      </c>
      <c r="D241" s="750" t="s">
        <v>600</v>
      </c>
      <c r="E241" s="751">
        <v>50113001</v>
      </c>
      <c r="F241" s="750" t="s">
        <v>613</v>
      </c>
      <c r="G241" s="749" t="s">
        <v>624</v>
      </c>
      <c r="H241" s="749">
        <v>190958</v>
      </c>
      <c r="I241" s="749">
        <v>190958</v>
      </c>
      <c r="J241" s="749" t="s">
        <v>1022</v>
      </c>
      <c r="K241" s="749" t="s">
        <v>955</v>
      </c>
      <c r="L241" s="752">
        <v>140.72000000000003</v>
      </c>
      <c r="M241" s="752">
        <v>2</v>
      </c>
      <c r="N241" s="753">
        <v>281.44000000000005</v>
      </c>
    </row>
    <row r="242" spans="1:14" ht="14.4" customHeight="1" x14ac:dyDescent="0.3">
      <c r="A242" s="747" t="s">
        <v>585</v>
      </c>
      <c r="B242" s="748" t="s">
        <v>586</v>
      </c>
      <c r="C242" s="749" t="s">
        <v>599</v>
      </c>
      <c r="D242" s="750" t="s">
        <v>600</v>
      </c>
      <c r="E242" s="751">
        <v>50113001</v>
      </c>
      <c r="F242" s="750" t="s">
        <v>613</v>
      </c>
      <c r="G242" s="749" t="s">
        <v>624</v>
      </c>
      <c r="H242" s="749">
        <v>56972</v>
      </c>
      <c r="I242" s="749">
        <v>56972</v>
      </c>
      <c r="J242" s="749" t="s">
        <v>1023</v>
      </c>
      <c r="K242" s="749" t="s">
        <v>1024</v>
      </c>
      <c r="L242" s="752">
        <v>14.77</v>
      </c>
      <c r="M242" s="752">
        <v>2</v>
      </c>
      <c r="N242" s="753">
        <v>29.54</v>
      </c>
    </row>
    <row r="243" spans="1:14" ht="14.4" customHeight="1" x14ac:dyDescent="0.3">
      <c r="A243" s="747" t="s">
        <v>585</v>
      </c>
      <c r="B243" s="748" t="s">
        <v>586</v>
      </c>
      <c r="C243" s="749" t="s">
        <v>599</v>
      </c>
      <c r="D243" s="750" t="s">
        <v>600</v>
      </c>
      <c r="E243" s="751">
        <v>50113001</v>
      </c>
      <c r="F243" s="750" t="s">
        <v>613</v>
      </c>
      <c r="G243" s="749" t="s">
        <v>624</v>
      </c>
      <c r="H243" s="749">
        <v>56976</v>
      </c>
      <c r="I243" s="749">
        <v>56976</v>
      </c>
      <c r="J243" s="749" t="s">
        <v>1025</v>
      </c>
      <c r="K243" s="749" t="s">
        <v>1026</v>
      </c>
      <c r="L243" s="752">
        <v>11.84</v>
      </c>
      <c r="M243" s="752">
        <v>8</v>
      </c>
      <c r="N243" s="753">
        <v>94.72</v>
      </c>
    </row>
    <row r="244" spans="1:14" ht="14.4" customHeight="1" x14ac:dyDescent="0.3">
      <c r="A244" s="747" t="s">
        <v>585</v>
      </c>
      <c r="B244" s="748" t="s">
        <v>586</v>
      </c>
      <c r="C244" s="749" t="s">
        <v>599</v>
      </c>
      <c r="D244" s="750" t="s">
        <v>600</v>
      </c>
      <c r="E244" s="751">
        <v>50113001</v>
      </c>
      <c r="F244" s="750" t="s">
        <v>613</v>
      </c>
      <c r="G244" s="749" t="s">
        <v>624</v>
      </c>
      <c r="H244" s="749">
        <v>156981</v>
      </c>
      <c r="I244" s="749">
        <v>56981</v>
      </c>
      <c r="J244" s="749" t="s">
        <v>1027</v>
      </c>
      <c r="K244" s="749" t="s">
        <v>1028</v>
      </c>
      <c r="L244" s="752">
        <v>30.285000000000004</v>
      </c>
      <c r="M244" s="752">
        <v>4</v>
      </c>
      <c r="N244" s="753">
        <v>121.14000000000001</v>
      </c>
    </row>
    <row r="245" spans="1:14" ht="14.4" customHeight="1" x14ac:dyDescent="0.3">
      <c r="A245" s="747" t="s">
        <v>585</v>
      </c>
      <c r="B245" s="748" t="s">
        <v>586</v>
      </c>
      <c r="C245" s="749" t="s">
        <v>599</v>
      </c>
      <c r="D245" s="750" t="s">
        <v>600</v>
      </c>
      <c r="E245" s="751">
        <v>50113001</v>
      </c>
      <c r="F245" s="750" t="s">
        <v>613</v>
      </c>
      <c r="G245" s="749" t="s">
        <v>624</v>
      </c>
      <c r="H245" s="749">
        <v>150318</v>
      </c>
      <c r="I245" s="749">
        <v>50318</v>
      </c>
      <c r="J245" s="749" t="s">
        <v>1029</v>
      </c>
      <c r="K245" s="749" t="s">
        <v>1030</v>
      </c>
      <c r="L245" s="752">
        <v>208.32333333333341</v>
      </c>
      <c r="M245" s="752">
        <v>6</v>
      </c>
      <c r="N245" s="753">
        <v>1249.9400000000005</v>
      </c>
    </row>
    <row r="246" spans="1:14" ht="14.4" customHeight="1" x14ac:dyDescent="0.3">
      <c r="A246" s="747" t="s">
        <v>585</v>
      </c>
      <c r="B246" s="748" t="s">
        <v>586</v>
      </c>
      <c r="C246" s="749" t="s">
        <v>599</v>
      </c>
      <c r="D246" s="750" t="s">
        <v>600</v>
      </c>
      <c r="E246" s="751">
        <v>50113001</v>
      </c>
      <c r="F246" s="750" t="s">
        <v>613</v>
      </c>
      <c r="G246" s="749" t="s">
        <v>624</v>
      </c>
      <c r="H246" s="749">
        <v>850592</v>
      </c>
      <c r="I246" s="749">
        <v>148309</v>
      </c>
      <c r="J246" s="749" t="s">
        <v>1031</v>
      </c>
      <c r="K246" s="749" t="s">
        <v>1032</v>
      </c>
      <c r="L246" s="752">
        <v>323.30250000000007</v>
      </c>
      <c r="M246" s="752">
        <v>20</v>
      </c>
      <c r="N246" s="753">
        <v>6466.0500000000011</v>
      </c>
    </row>
    <row r="247" spans="1:14" ht="14.4" customHeight="1" x14ac:dyDescent="0.3">
      <c r="A247" s="747" t="s">
        <v>585</v>
      </c>
      <c r="B247" s="748" t="s">
        <v>586</v>
      </c>
      <c r="C247" s="749" t="s">
        <v>599</v>
      </c>
      <c r="D247" s="750" t="s">
        <v>600</v>
      </c>
      <c r="E247" s="751">
        <v>50113001</v>
      </c>
      <c r="F247" s="750" t="s">
        <v>613</v>
      </c>
      <c r="G247" s="749" t="s">
        <v>624</v>
      </c>
      <c r="H247" s="749">
        <v>850233</v>
      </c>
      <c r="I247" s="749">
        <v>156897</v>
      </c>
      <c r="J247" s="749" t="s">
        <v>1033</v>
      </c>
      <c r="K247" s="749" t="s">
        <v>1034</v>
      </c>
      <c r="L247" s="752">
        <v>107.55</v>
      </c>
      <c r="M247" s="752">
        <v>1</v>
      </c>
      <c r="N247" s="753">
        <v>107.55</v>
      </c>
    </row>
    <row r="248" spans="1:14" ht="14.4" customHeight="1" x14ac:dyDescent="0.3">
      <c r="A248" s="747" t="s">
        <v>585</v>
      </c>
      <c r="B248" s="748" t="s">
        <v>586</v>
      </c>
      <c r="C248" s="749" t="s">
        <v>599</v>
      </c>
      <c r="D248" s="750" t="s">
        <v>600</v>
      </c>
      <c r="E248" s="751">
        <v>50113001</v>
      </c>
      <c r="F248" s="750" t="s">
        <v>613</v>
      </c>
      <c r="G248" s="749" t="s">
        <v>624</v>
      </c>
      <c r="H248" s="749">
        <v>214628</v>
      </c>
      <c r="I248" s="749">
        <v>214628</v>
      </c>
      <c r="J248" s="749" t="s">
        <v>1035</v>
      </c>
      <c r="K248" s="749" t="s">
        <v>1036</v>
      </c>
      <c r="L248" s="752">
        <v>71.627499999999998</v>
      </c>
      <c r="M248" s="752">
        <v>4</v>
      </c>
      <c r="N248" s="753">
        <v>286.51</v>
      </c>
    </row>
    <row r="249" spans="1:14" ht="14.4" customHeight="1" x14ac:dyDescent="0.3">
      <c r="A249" s="747" t="s">
        <v>585</v>
      </c>
      <c r="B249" s="748" t="s">
        <v>586</v>
      </c>
      <c r="C249" s="749" t="s">
        <v>599</v>
      </c>
      <c r="D249" s="750" t="s">
        <v>600</v>
      </c>
      <c r="E249" s="751">
        <v>50113001</v>
      </c>
      <c r="F249" s="750" t="s">
        <v>613</v>
      </c>
      <c r="G249" s="749" t="s">
        <v>624</v>
      </c>
      <c r="H249" s="749">
        <v>131934</v>
      </c>
      <c r="I249" s="749">
        <v>31934</v>
      </c>
      <c r="J249" s="749" t="s">
        <v>1037</v>
      </c>
      <c r="K249" s="749" t="s">
        <v>1038</v>
      </c>
      <c r="L249" s="752">
        <v>49.819999999999965</v>
      </c>
      <c r="M249" s="752">
        <v>3</v>
      </c>
      <c r="N249" s="753">
        <v>149.45999999999989</v>
      </c>
    </row>
    <row r="250" spans="1:14" ht="14.4" customHeight="1" x14ac:dyDescent="0.3">
      <c r="A250" s="747" t="s">
        <v>585</v>
      </c>
      <c r="B250" s="748" t="s">
        <v>586</v>
      </c>
      <c r="C250" s="749" t="s">
        <v>599</v>
      </c>
      <c r="D250" s="750" t="s">
        <v>600</v>
      </c>
      <c r="E250" s="751">
        <v>50113001</v>
      </c>
      <c r="F250" s="750" t="s">
        <v>613</v>
      </c>
      <c r="G250" s="749" t="s">
        <v>624</v>
      </c>
      <c r="H250" s="749">
        <v>158380</v>
      </c>
      <c r="I250" s="749">
        <v>58380</v>
      </c>
      <c r="J250" s="749" t="s">
        <v>1039</v>
      </c>
      <c r="K250" s="749" t="s">
        <v>1040</v>
      </c>
      <c r="L250" s="752">
        <v>81.2</v>
      </c>
      <c r="M250" s="752">
        <v>11</v>
      </c>
      <c r="N250" s="753">
        <v>893.2</v>
      </c>
    </row>
    <row r="251" spans="1:14" ht="14.4" customHeight="1" x14ac:dyDescent="0.3">
      <c r="A251" s="747" t="s">
        <v>585</v>
      </c>
      <c r="B251" s="748" t="s">
        <v>586</v>
      </c>
      <c r="C251" s="749" t="s">
        <v>599</v>
      </c>
      <c r="D251" s="750" t="s">
        <v>600</v>
      </c>
      <c r="E251" s="751">
        <v>50113001</v>
      </c>
      <c r="F251" s="750" t="s">
        <v>613</v>
      </c>
      <c r="G251" s="749" t="s">
        <v>614</v>
      </c>
      <c r="H251" s="749">
        <v>130434</v>
      </c>
      <c r="I251" s="749">
        <v>30434</v>
      </c>
      <c r="J251" s="749" t="s">
        <v>1041</v>
      </c>
      <c r="K251" s="749" t="s">
        <v>1042</v>
      </c>
      <c r="L251" s="752">
        <v>156.62</v>
      </c>
      <c r="M251" s="752">
        <v>4</v>
      </c>
      <c r="N251" s="753">
        <v>626.48</v>
      </c>
    </row>
    <row r="252" spans="1:14" ht="14.4" customHeight="1" x14ac:dyDescent="0.3">
      <c r="A252" s="747" t="s">
        <v>585</v>
      </c>
      <c r="B252" s="748" t="s">
        <v>586</v>
      </c>
      <c r="C252" s="749" t="s">
        <v>599</v>
      </c>
      <c r="D252" s="750" t="s">
        <v>600</v>
      </c>
      <c r="E252" s="751">
        <v>50113001</v>
      </c>
      <c r="F252" s="750" t="s">
        <v>613</v>
      </c>
      <c r="G252" s="749" t="s">
        <v>614</v>
      </c>
      <c r="H252" s="749">
        <v>146754</v>
      </c>
      <c r="I252" s="749">
        <v>46754</v>
      </c>
      <c r="J252" s="749" t="s">
        <v>1043</v>
      </c>
      <c r="K252" s="749" t="s">
        <v>1044</v>
      </c>
      <c r="L252" s="752">
        <v>116.63000000000004</v>
      </c>
      <c r="M252" s="752">
        <v>3</v>
      </c>
      <c r="N252" s="753">
        <v>349.8900000000001</v>
      </c>
    </row>
    <row r="253" spans="1:14" ht="14.4" customHeight="1" x14ac:dyDescent="0.3">
      <c r="A253" s="747" t="s">
        <v>585</v>
      </c>
      <c r="B253" s="748" t="s">
        <v>586</v>
      </c>
      <c r="C253" s="749" t="s">
        <v>599</v>
      </c>
      <c r="D253" s="750" t="s">
        <v>600</v>
      </c>
      <c r="E253" s="751">
        <v>50113001</v>
      </c>
      <c r="F253" s="750" t="s">
        <v>613</v>
      </c>
      <c r="G253" s="749" t="s">
        <v>614</v>
      </c>
      <c r="H253" s="749">
        <v>188385</v>
      </c>
      <c r="I253" s="749">
        <v>188385</v>
      </c>
      <c r="J253" s="749" t="s">
        <v>1045</v>
      </c>
      <c r="K253" s="749" t="s">
        <v>1046</v>
      </c>
      <c r="L253" s="752">
        <v>64.390000000000043</v>
      </c>
      <c r="M253" s="752">
        <v>1</v>
      </c>
      <c r="N253" s="753">
        <v>64.390000000000043</v>
      </c>
    </row>
    <row r="254" spans="1:14" ht="14.4" customHeight="1" x14ac:dyDescent="0.3">
      <c r="A254" s="747" t="s">
        <v>585</v>
      </c>
      <c r="B254" s="748" t="s">
        <v>586</v>
      </c>
      <c r="C254" s="749" t="s">
        <v>599</v>
      </c>
      <c r="D254" s="750" t="s">
        <v>600</v>
      </c>
      <c r="E254" s="751">
        <v>50113001</v>
      </c>
      <c r="F254" s="750" t="s">
        <v>613</v>
      </c>
      <c r="G254" s="749" t="s">
        <v>614</v>
      </c>
      <c r="H254" s="749">
        <v>225452</v>
      </c>
      <c r="I254" s="749">
        <v>225452</v>
      </c>
      <c r="J254" s="749" t="s">
        <v>1047</v>
      </c>
      <c r="K254" s="749" t="s">
        <v>1048</v>
      </c>
      <c r="L254" s="752">
        <v>515.64</v>
      </c>
      <c r="M254" s="752">
        <v>1</v>
      </c>
      <c r="N254" s="753">
        <v>515.64</v>
      </c>
    </row>
    <row r="255" spans="1:14" ht="14.4" customHeight="1" x14ac:dyDescent="0.3">
      <c r="A255" s="747" t="s">
        <v>585</v>
      </c>
      <c r="B255" s="748" t="s">
        <v>586</v>
      </c>
      <c r="C255" s="749" t="s">
        <v>599</v>
      </c>
      <c r="D255" s="750" t="s">
        <v>600</v>
      </c>
      <c r="E255" s="751">
        <v>50113001</v>
      </c>
      <c r="F255" s="750" t="s">
        <v>613</v>
      </c>
      <c r="G255" s="749" t="s">
        <v>614</v>
      </c>
      <c r="H255" s="749">
        <v>100643</v>
      </c>
      <c r="I255" s="749">
        <v>643</v>
      </c>
      <c r="J255" s="749" t="s">
        <v>1049</v>
      </c>
      <c r="K255" s="749" t="s">
        <v>1050</v>
      </c>
      <c r="L255" s="752">
        <v>63.640000000000008</v>
      </c>
      <c r="M255" s="752">
        <v>5</v>
      </c>
      <c r="N255" s="753">
        <v>318.20000000000005</v>
      </c>
    </row>
    <row r="256" spans="1:14" ht="14.4" customHeight="1" x14ac:dyDescent="0.3">
      <c r="A256" s="747" t="s">
        <v>585</v>
      </c>
      <c r="B256" s="748" t="s">
        <v>586</v>
      </c>
      <c r="C256" s="749" t="s">
        <v>599</v>
      </c>
      <c r="D256" s="750" t="s">
        <v>600</v>
      </c>
      <c r="E256" s="751">
        <v>50113001</v>
      </c>
      <c r="F256" s="750" t="s">
        <v>613</v>
      </c>
      <c r="G256" s="749" t="s">
        <v>614</v>
      </c>
      <c r="H256" s="749">
        <v>840464</v>
      </c>
      <c r="I256" s="749">
        <v>0</v>
      </c>
      <c r="J256" s="749" t="s">
        <v>1051</v>
      </c>
      <c r="K256" s="749" t="s">
        <v>1052</v>
      </c>
      <c r="L256" s="752">
        <v>44.249999999999993</v>
      </c>
      <c r="M256" s="752">
        <v>1</v>
      </c>
      <c r="N256" s="753">
        <v>44.249999999999993</v>
      </c>
    </row>
    <row r="257" spans="1:14" ht="14.4" customHeight="1" x14ac:dyDescent="0.3">
      <c r="A257" s="747" t="s">
        <v>585</v>
      </c>
      <c r="B257" s="748" t="s">
        <v>586</v>
      </c>
      <c r="C257" s="749" t="s">
        <v>599</v>
      </c>
      <c r="D257" s="750" t="s">
        <v>600</v>
      </c>
      <c r="E257" s="751">
        <v>50113001</v>
      </c>
      <c r="F257" s="750" t="s">
        <v>613</v>
      </c>
      <c r="G257" s="749" t="s">
        <v>587</v>
      </c>
      <c r="H257" s="749">
        <v>194114</v>
      </c>
      <c r="I257" s="749">
        <v>94114</v>
      </c>
      <c r="J257" s="749" t="s">
        <v>1053</v>
      </c>
      <c r="K257" s="749" t="s">
        <v>1054</v>
      </c>
      <c r="L257" s="752">
        <v>137.52250000000001</v>
      </c>
      <c r="M257" s="752">
        <v>4</v>
      </c>
      <c r="N257" s="753">
        <v>550.09</v>
      </c>
    </row>
    <row r="258" spans="1:14" ht="14.4" customHeight="1" x14ac:dyDescent="0.3">
      <c r="A258" s="747" t="s">
        <v>585</v>
      </c>
      <c r="B258" s="748" t="s">
        <v>586</v>
      </c>
      <c r="C258" s="749" t="s">
        <v>599</v>
      </c>
      <c r="D258" s="750" t="s">
        <v>600</v>
      </c>
      <c r="E258" s="751">
        <v>50113001</v>
      </c>
      <c r="F258" s="750" t="s">
        <v>613</v>
      </c>
      <c r="G258" s="749" t="s">
        <v>624</v>
      </c>
      <c r="H258" s="749">
        <v>194113</v>
      </c>
      <c r="I258" s="749">
        <v>94113</v>
      </c>
      <c r="J258" s="749" t="s">
        <v>1053</v>
      </c>
      <c r="K258" s="749" t="s">
        <v>1055</v>
      </c>
      <c r="L258" s="752">
        <v>111.25</v>
      </c>
      <c r="M258" s="752">
        <v>2</v>
      </c>
      <c r="N258" s="753">
        <v>222.5</v>
      </c>
    </row>
    <row r="259" spans="1:14" ht="14.4" customHeight="1" x14ac:dyDescent="0.3">
      <c r="A259" s="747" t="s">
        <v>585</v>
      </c>
      <c r="B259" s="748" t="s">
        <v>586</v>
      </c>
      <c r="C259" s="749" t="s">
        <v>599</v>
      </c>
      <c r="D259" s="750" t="s">
        <v>600</v>
      </c>
      <c r="E259" s="751">
        <v>50113001</v>
      </c>
      <c r="F259" s="750" t="s">
        <v>613</v>
      </c>
      <c r="G259" s="749" t="s">
        <v>614</v>
      </c>
      <c r="H259" s="749">
        <v>148675</v>
      </c>
      <c r="I259" s="749">
        <v>148675</v>
      </c>
      <c r="J259" s="749" t="s">
        <v>1056</v>
      </c>
      <c r="K259" s="749" t="s">
        <v>1057</v>
      </c>
      <c r="L259" s="752">
        <v>244.04</v>
      </c>
      <c r="M259" s="752">
        <v>2</v>
      </c>
      <c r="N259" s="753">
        <v>488.08</v>
      </c>
    </row>
    <row r="260" spans="1:14" ht="14.4" customHeight="1" x14ac:dyDescent="0.3">
      <c r="A260" s="747" t="s">
        <v>585</v>
      </c>
      <c r="B260" s="748" t="s">
        <v>586</v>
      </c>
      <c r="C260" s="749" t="s">
        <v>599</v>
      </c>
      <c r="D260" s="750" t="s">
        <v>600</v>
      </c>
      <c r="E260" s="751">
        <v>50113001</v>
      </c>
      <c r="F260" s="750" t="s">
        <v>613</v>
      </c>
      <c r="G260" s="749" t="s">
        <v>624</v>
      </c>
      <c r="H260" s="749">
        <v>105496</v>
      </c>
      <c r="I260" s="749">
        <v>5496</v>
      </c>
      <c r="J260" s="749" t="s">
        <v>1058</v>
      </c>
      <c r="K260" s="749" t="s">
        <v>1059</v>
      </c>
      <c r="L260" s="752">
        <v>75.003333333333345</v>
      </c>
      <c r="M260" s="752">
        <v>3</v>
      </c>
      <c r="N260" s="753">
        <v>225.01000000000005</v>
      </c>
    </row>
    <row r="261" spans="1:14" ht="14.4" customHeight="1" x14ac:dyDescent="0.3">
      <c r="A261" s="747" t="s">
        <v>585</v>
      </c>
      <c r="B261" s="748" t="s">
        <v>586</v>
      </c>
      <c r="C261" s="749" t="s">
        <v>599</v>
      </c>
      <c r="D261" s="750" t="s">
        <v>600</v>
      </c>
      <c r="E261" s="751">
        <v>50113001</v>
      </c>
      <c r="F261" s="750" t="s">
        <v>613</v>
      </c>
      <c r="G261" s="749" t="s">
        <v>624</v>
      </c>
      <c r="H261" s="749">
        <v>989453</v>
      </c>
      <c r="I261" s="749">
        <v>146899</v>
      </c>
      <c r="J261" s="749" t="s">
        <v>1060</v>
      </c>
      <c r="K261" s="749" t="s">
        <v>1061</v>
      </c>
      <c r="L261" s="752">
        <v>45.489999999999995</v>
      </c>
      <c r="M261" s="752">
        <v>5</v>
      </c>
      <c r="N261" s="753">
        <v>227.45</v>
      </c>
    </row>
    <row r="262" spans="1:14" ht="14.4" customHeight="1" x14ac:dyDescent="0.3">
      <c r="A262" s="747" t="s">
        <v>585</v>
      </c>
      <c r="B262" s="748" t="s">
        <v>586</v>
      </c>
      <c r="C262" s="749" t="s">
        <v>599</v>
      </c>
      <c r="D262" s="750" t="s">
        <v>600</v>
      </c>
      <c r="E262" s="751">
        <v>50113001</v>
      </c>
      <c r="F262" s="750" t="s">
        <v>613</v>
      </c>
      <c r="G262" s="749" t="s">
        <v>624</v>
      </c>
      <c r="H262" s="749">
        <v>846141</v>
      </c>
      <c r="I262" s="749">
        <v>107794</v>
      </c>
      <c r="J262" s="749" t="s">
        <v>1062</v>
      </c>
      <c r="K262" s="749" t="s">
        <v>1063</v>
      </c>
      <c r="L262" s="752">
        <v>290.36</v>
      </c>
      <c r="M262" s="752">
        <v>1</v>
      </c>
      <c r="N262" s="753">
        <v>290.36</v>
      </c>
    </row>
    <row r="263" spans="1:14" ht="14.4" customHeight="1" x14ac:dyDescent="0.3">
      <c r="A263" s="747" t="s">
        <v>585</v>
      </c>
      <c r="B263" s="748" t="s">
        <v>586</v>
      </c>
      <c r="C263" s="749" t="s">
        <v>599</v>
      </c>
      <c r="D263" s="750" t="s">
        <v>600</v>
      </c>
      <c r="E263" s="751">
        <v>50113001</v>
      </c>
      <c r="F263" s="750" t="s">
        <v>613</v>
      </c>
      <c r="G263" s="749" t="s">
        <v>614</v>
      </c>
      <c r="H263" s="749">
        <v>157139</v>
      </c>
      <c r="I263" s="749">
        <v>157139</v>
      </c>
      <c r="J263" s="749" t="s">
        <v>1064</v>
      </c>
      <c r="K263" s="749" t="s">
        <v>1065</v>
      </c>
      <c r="L263" s="752">
        <v>65.23571428571428</v>
      </c>
      <c r="M263" s="752">
        <v>7</v>
      </c>
      <c r="N263" s="753">
        <v>456.65</v>
      </c>
    </row>
    <row r="264" spans="1:14" ht="14.4" customHeight="1" x14ac:dyDescent="0.3">
      <c r="A264" s="747" t="s">
        <v>585</v>
      </c>
      <c r="B264" s="748" t="s">
        <v>586</v>
      </c>
      <c r="C264" s="749" t="s">
        <v>599</v>
      </c>
      <c r="D264" s="750" t="s">
        <v>600</v>
      </c>
      <c r="E264" s="751">
        <v>50113001</v>
      </c>
      <c r="F264" s="750" t="s">
        <v>613</v>
      </c>
      <c r="G264" s="749" t="s">
        <v>624</v>
      </c>
      <c r="H264" s="749">
        <v>149483</v>
      </c>
      <c r="I264" s="749">
        <v>149483</v>
      </c>
      <c r="J264" s="749" t="s">
        <v>1066</v>
      </c>
      <c r="K264" s="749" t="s">
        <v>1067</v>
      </c>
      <c r="L264" s="752">
        <v>139.3366666666667</v>
      </c>
      <c r="M264" s="752">
        <v>9</v>
      </c>
      <c r="N264" s="753">
        <v>1254.0300000000002</v>
      </c>
    </row>
    <row r="265" spans="1:14" ht="14.4" customHeight="1" x14ac:dyDescent="0.3">
      <c r="A265" s="747" t="s">
        <v>585</v>
      </c>
      <c r="B265" s="748" t="s">
        <v>586</v>
      </c>
      <c r="C265" s="749" t="s">
        <v>599</v>
      </c>
      <c r="D265" s="750" t="s">
        <v>600</v>
      </c>
      <c r="E265" s="751">
        <v>50113001</v>
      </c>
      <c r="F265" s="750" t="s">
        <v>613</v>
      </c>
      <c r="G265" s="749" t="s">
        <v>624</v>
      </c>
      <c r="H265" s="749">
        <v>849578</v>
      </c>
      <c r="I265" s="749">
        <v>149480</v>
      </c>
      <c r="J265" s="749" t="s">
        <v>1066</v>
      </c>
      <c r="K265" s="749" t="s">
        <v>1068</v>
      </c>
      <c r="L265" s="752">
        <v>69.549999999999969</v>
      </c>
      <c r="M265" s="752">
        <v>1</v>
      </c>
      <c r="N265" s="753">
        <v>69.549999999999969</v>
      </c>
    </row>
    <row r="266" spans="1:14" ht="14.4" customHeight="1" x14ac:dyDescent="0.3">
      <c r="A266" s="747" t="s">
        <v>585</v>
      </c>
      <c r="B266" s="748" t="s">
        <v>586</v>
      </c>
      <c r="C266" s="749" t="s">
        <v>599</v>
      </c>
      <c r="D266" s="750" t="s">
        <v>600</v>
      </c>
      <c r="E266" s="751">
        <v>50113002</v>
      </c>
      <c r="F266" s="750" t="s">
        <v>1069</v>
      </c>
      <c r="G266" s="749" t="s">
        <v>614</v>
      </c>
      <c r="H266" s="749">
        <v>103414</v>
      </c>
      <c r="I266" s="749">
        <v>3414</v>
      </c>
      <c r="J266" s="749" t="s">
        <v>1070</v>
      </c>
      <c r="K266" s="749" t="s">
        <v>1071</v>
      </c>
      <c r="L266" s="752">
        <v>2443.1899999999996</v>
      </c>
      <c r="M266" s="752">
        <v>1</v>
      </c>
      <c r="N266" s="753">
        <v>2443.1899999999996</v>
      </c>
    </row>
    <row r="267" spans="1:14" ht="14.4" customHeight="1" x14ac:dyDescent="0.3">
      <c r="A267" s="747" t="s">
        <v>585</v>
      </c>
      <c r="B267" s="748" t="s">
        <v>586</v>
      </c>
      <c r="C267" s="749" t="s">
        <v>599</v>
      </c>
      <c r="D267" s="750" t="s">
        <v>600</v>
      </c>
      <c r="E267" s="751">
        <v>50113002</v>
      </c>
      <c r="F267" s="750" t="s">
        <v>1069</v>
      </c>
      <c r="G267" s="749" t="s">
        <v>614</v>
      </c>
      <c r="H267" s="749">
        <v>111453</v>
      </c>
      <c r="I267" s="749">
        <v>11453</v>
      </c>
      <c r="J267" s="749" t="s">
        <v>1072</v>
      </c>
      <c r="K267" s="749" t="s">
        <v>1073</v>
      </c>
      <c r="L267" s="752">
        <v>2719.2</v>
      </c>
      <c r="M267" s="752">
        <v>1</v>
      </c>
      <c r="N267" s="753">
        <v>2719.2</v>
      </c>
    </row>
    <row r="268" spans="1:14" ht="14.4" customHeight="1" x14ac:dyDescent="0.3">
      <c r="A268" s="747" t="s">
        <v>585</v>
      </c>
      <c r="B268" s="748" t="s">
        <v>586</v>
      </c>
      <c r="C268" s="749" t="s">
        <v>599</v>
      </c>
      <c r="D268" s="750" t="s">
        <v>600</v>
      </c>
      <c r="E268" s="751">
        <v>50113006</v>
      </c>
      <c r="F268" s="750" t="s">
        <v>1074</v>
      </c>
      <c r="G268" s="749" t="s">
        <v>624</v>
      </c>
      <c r="H268" s="749">
        <v>33833</v>
      </c>
      <c r="I268" s="749">
        <v>33833</v>
      </c>
      <c r="J268" s="749" t="s">
        <v>1075</v>
      </c>
      <c r="K268" s="749" t="s">
        <v>1076</v>
      </c>
      <c r="L268" s="752">
        <v>163.66999999999996</v>
      </c>
      <c r="M268" s="752">
        <v>4</v>
      </c>
      <c r="N268" s="753">
        <v>654.67999999999984</v>
      </c>
    </row>
    <row r="269" spans="1:14" ht="14.4" customHeight="1" x14ac:dyDescent="0.3">
      <c r="A269" s="747" t="s">
        <v>585</v>
      </c>
      <c r="B269" s="748" t="s">
        <v>586</v>
      </c>
      <c r="C269" s="749" t="s">
        <v>599</v>
      </c>
      <c r="D269" s="750" t="s">
        <v>600</v>
      </c>
      <c r="E269" s="751">
        <v>50113006</v>
      </c>
      <c r="F269" s="750" t="s">
        <v>1074</v>
      </c>
      <c r="G269" s="749" t="s">
        <v>624</v>
      </c>
      <c r="H269" s="749">
        <v>133339</v>
      </c>
      <c r="I269" s="749">
        <v>33339</v>
      </c>
      <c r="J269" s="749" t="s">
        <v>1077</v>
      </c>
      <c r="K269" s="749" t="s">
        <v>1078</v>
      </c>
      <c r="L269" s="752">
        <v>41.189999999999991</v>
      </c>
      <c r="M269" s="752">
        <v>5</v>
      </c>
      <c r="N269" s="753">
        <v>205.94999999999996</v>
      </c>
    </row>
    <row r="270" spans="1:14" ht="14.4" customHeight="1" x14ac:dyDescent="0.3">
      <c r="A270" s="747" t="s">
        <v>585</v>
      </c>
      <c r="B270" s="748" t="s">
        <v>586</v>
      </c>
      <c r="C270" s="749" t="s">
        <v>599</v>
      </c>
      <c r="D270" s="750" t="s">
        <v>600</v>
      </c>
      <c r="E270" s="751">
        <v>50113006</v>
      </c>
      <c r="F270" s="750" t="s">
        <v>1074</v>
      </c>
      <c r="G270" s="749" t="s">
        <v>624</v>
      </c>
      <c r="H270" s="749">
        <v>133340</v>
      </c>
      <c r="I270" s="749">
        <v>33340</v>
      </c>
      <c r="J270" s="749" t="s">
        <v>1079</v>
      </c>
      <c r="K270" s="749" t="s">
        <v>1078</v>
      </c>
      <c r="L270" s="752">
        <v>41.19</v>
      </c>
      <c r="M270" s="752">
        <v>5</v>
      </c>
      <c r="N270" s="753">
        <v>205.95</v>
      </c>
    </row>
    <row r="271" spans="1:14" ht="14.4" customHeight="1" x14ac:dyDescent="0.3">
      <c r="A271" s="747" t="s">
        <v>585</v>
      </c>
      <c r="B271" s="748" t="s">
        <v>586</v>
      </c>
      <c r="C271" s="749" t="s">
        <v>599</v>
      </c>
      <c r="D271" s="750" t="s">
        <v>600</v>
      </c>
      <c r="E271" s="751">
        <v>50113006</v>
      </c>
      <c r="F271" s="750" t="s">
        <v>1074</v>
      </c>
      <c r="G271" s="749" t="s">
        <v>624</v>
      </c>
      <c r="H271" s="749">
        <v>987792</v>
      </c>
      <c r="I271" s="749">
        <v>33749</v>
      </c>
      <c r="J271" s="749" t="s">
        <v>1080</v>
      </c>
      <c r="K271" s="749" t="s">
        <v>1081</v>
      </c>
      <c r="L271" s="752">
        <v>111.95000000000002</v>
      </c>
      <c r="M271" s="752">
        <v>4</v>
      </c>
      <c r="N271" s="753">
        <v>447.80000000000007</v>
      </c>
    </row>
    <row r="272" spans="1:14" ht="14.4" customHeight="1" x14ac:dyDescent="0.3">
      <c r="A272" s="747" t="s">
        <v>585</v>
      </c>
      <c r="B272" s="748" t="s">
        <v>586</v>
      </c>
      <c r="C272" s="749" t="s">
        <v>599</v>
      </c>
      <c r="D272" s="750" t="s">
        <v>600</v>
      </c>
      <c r="E272" s="751">
        <v>50113006</v>
      </c>
      <c r="F272" s="750" t="s">
        <v>1074</v>
      </c>
      <c r="G272" s="749" t="s">
        <v>624</v>
      </c>
      <c r="H272" s="749">
        <v>33936</v>
      </c>
      <c r="I272" s="749">
        <v>33936</v>
      </c>
      <c r="J272" s="749" t="s">
        <v>1082</v>
      </c>
      <c r="K272" s="749" t="s">
        <v>1078</v>
      </c>
      <c r="L272" s="752">
        <v>30.670000000000009</v>
      </c>
      <c r="M272" s="752">
        <v>4</v>
      </c>
      <c r="N272" s="753">
        <v>122.68000000000004</v>
      </c>
    </row>
    <row r="273" spans="1:14" ht="14.4" customHeight="1" x14ac:dyDescent="0.3">
      <c r="A273" s="747" t="s">
        <v>585</v>
      </c>
      <c r="B273" s="748" t="s">
        <v>586</v>
      </c>
      <c r="C273" s="749" t="s">
        <v>599</v>
      </c>
      <c r="D273" s="750" t="s">
        <v>600</v>
      </c>
      <c r="E273" s="751">
        <v>50113006</v>
      </c>
      <c r="F273" s="750" t="s">
        <v>1074</v>
      </c>
      <c r="G273" s="749" t="s">
        <v>614</v>
      </c>
      <c r="H273" s="749">
        <v>841761</v>
      </c>
      <c r="I273" s="749">
        <v>0</v>
      </c>
      <c r="J273" s="749" t="s">
        <v>1083</v>
      </c>
      <c r="K273" s="749" t="s">
        <v>587</v>
      </c>
      <c r="L273" s="752">
        <v>134.32999999999996</v>
      </c>
      <c r="M273" s="752">
        <v>41</v>
      </c>
      <c r="N273" s="753">
        <v>5507.5299999999979</v>
      </c>
    </row>
    <row r="274" spans="1:14" ht="14.4" customHeight="1" x14ac:dyDescent="0.3">
      <c r="A274" s="747" t="s">
        <v>585</v>
      </c>
      <c r="B274" s="748" t="s">
        <v>586</v>
      </c>
      <c r="C274" s="749" t="s">
        <v>599</v>
      </c>
      <c r="D274" s="750" t="s">
        <v>600</v>
      </c>
      <c r="E274" s="751">
        <v>50113006</v>
      </c>
      <c r="F274" s="750" t="s">
        <v>1074</v>
      </c>
      <c r="G274" s="749" t="s">
        <v>624</v>
      </c>
      <c r="H274" s="749">
        <v>133220</v>
      </c>
      <c r="I274" s="749">
        <v>33220</v>
      </c>
      <c r="J274" s="749" t="s">
        <v>1084</v>
      </c>
      <c r="K274" s="749" t="s">
        <v>1085</v>
      </c>
      <c r="L274" s="752">
        <v>195.99</v>
      </c>
      <c r="M274" s="752">
        <v>2</v>
      </c>
      <c r="N274" s="753">
        <v>391.98</v>
      </c>
    </row>
    <row r="275" spans="1:14" ht="14.4" customHeight="1" x14ac:dyDescent="0.3">
      <c r="A275" s="747" t="s">
        <v>585</v>
      </c>
      <c r="B275" s="748" t="s">
        <v>586</v>
      </c>
      <c r="C275" s="749" t="s">
        <v>599</v>
      </c>
      <c r="D275" s="750" t="s">
        <v>600</v>
      </c>
      <c r="E275" s="751">
        <v>50113013</v>
      </c>
      <c r="F275" s="750" t="s">
        <v>1086</v>
      </c>
      <c r="G275" s="749" t="s">
        <v>624</v>
      </c>
      <c r="H275" s="749">
        <v>195147</v>
      </c>
      <c r="I275" s="749">
        <v>195147</v>
      </c>
      <c r="J275" s="749" t="s">
        <v>1087</v>
      </c>
      <c r="K275" s="749" t="s">
        <v>1088</v>
      </c>
      <c r="L275" s="752">
        <v>561.51</v>
      </c>
      <c r="M275" s="752">
        <v>2</v>
      </c>
      <c r="N275" s="753">
        <v>1123.02</v>
      </c>
    </row>
    <row r="276" spans="1:14" ht="14.4" customHeight="1" x14ac:dyDescent="0.3">
      <c r="A276" s="747" t="s">
        <v>585</v>
      </c>
      <c r="B276" s="748" t="s">
        <v>586</v>
      </c>
      <c r="C276" s="749" t="s">
        <v>599</v>
      </c>
      <c r="D276" s="750" t="s">
        <v>600</v>
      </c>
      <c r="E276" s="751">
        <v>50113013</v>
      </c>
      <c r="F276" s="750" t="s">
        <v>1086</v>
      </c>
      <c r="G276" s="749" t="s">
        <v>624</v>
      </c>
      <c r="H276" s="749">
        <v>203097</v>
      </c>
      <c r="I276" s="749">
        <v>203097</v>
      </c>
      <c r="J276" s="749" t="s">
        <v>1089</v>
      </c>
      <c r="K276" s="749" t="s">
        <v>1090</v>
      </c>
      <c r="L276" s="752">
        <v>167.00111111111113</v>
      </c>
      <c r="M276" s="752">
        <v>9</v>
      </c>
      <c r="N276" s="753">
        <v>1503.0100000000002</v>
      </c>
    </row>
    <row r="277" spans="1:14" ht="14.4" customHeight="1" x14ac:dyDescent="0.3">
      <c r="A277" s="747" t="s">
        <v>585</v>
      </c>
      <c r="B277" s="748" t="s">
        <v>586</v>
      </c>
      <c r="C277" s="749" t="s">
        <v>599</v>
      </c>
      <c r="D277" s="750" t="s">
        <v>600</v>
      </c>
      <c r="E277" s="751">
        <v>50113013</v>
      </c>
      <c r="F277" s="750" t="s">
        <v>1086</v>
      </c>
      <c r="G277" s="749" t="s">
        <v>614</v>
      </c>
      <c r="H277" s="749">
        <v>172972</v>
      </c>
      <c r="I277" s="749">
        <v>72972</v>
      </c>
      <c r="J277" s="749" t="s">
        <v>1091</v>
      </c>
      <c r="K277" s="749" t="s">
        <v>1092</v>
      </c>
      <c r="L277" s="752">
        <v>181.65</v>
      </c>
      <c r="M277" s="752">
        <v>52.2</v>
      </c>
      <c r="N277" s="753">
        <v>9482.130000000001</v>
      </c>
    </row>
    <row r="278" spans="1:14" ht="14.4" customHeight="1" x14ac:dyDescent="0.3">
      <c r="A278" s="747" t="s">
        <v>585</v>
      </c>
      <c r="B278" s="748" t="s">
        <v>586</v>
      </c>
      <c r="C278" s="749" t="s">
        <v>599</v>
      </c>
      <c r="D278" s="750" t="s">
        <v>600</v>
      </c>
      <c r="E278" s="751">
        <v>50113013</v>
      </c>
      <c r="F278" s="750" t="s">
        <v>1086</v>
      </c>
      <c r="G278" s="749" t="s">
        <v>624</v>
      </c>
      <c r="H278" s="749">
        <v>105951</v>
      </c>
      <c r="I278" s="749">
        <v>5951</v>
      </c>
      <c r="J278" s="749" t="s">
        <v>1093</v>
      </c>
      <c r="K278" s="749" t="s">
        <v>1094</v>
      </c>
      <c r="L278" s="752">
        <v>114.92400000000001</v>
      </c>
      <c r="M278" s="752">
        <v>5</v>
      </c>
      <c r="N278" s="753">
        <v>574.62</v>
      </c>
    </row>
    <row r="279" spans="1:14" ht="14.4" customHeight="1" x14ac:dyDescent="0.3">
      <c r="A279" s="747" t="s">
        <v>585</v>
      </c>
      <c r="B279" s="748" t="s">
        <v>586</v>
      </c>
      <c r="C279" s="749" t="s">
        <v>599</v>
      </c>
      <c r="D279" s="750" t="s">
        <v>600</v>
      </c>
      <c r="E279" s="751">
        <v>50113013</v>
      </c>
      <c r="F279" s="750" t="s">
        <v>1086</v>
      </c>
      <c r="G279" s="749" t="s">
        <v>614</v>
      </c>
      <c r="H279" s="749">
        <v>201961</v>
      </c>
      <c r="I279" s="749">
        <v>201961</v>
      </c>
      <c r="J279" s="749" t="s">
        <v>1095</v>
      </c>
      <c r="K279" s="749" t="s">
        <v>1096</v>
      </c>
      <c r="L279" s="752">
        <v>322.6357142857143</v>
      </c>
      <c r="M279" s="752">
        <v>35</v>
      </c>
      <c r="N279" s="753">
        <v>11292.25</v>
      </c>
    </row>
    <row r="280" spans="1:14" ht="14.4" customHeight="1" x14ac:dyDescent="0.3">
      <c r="A280" s="747" t="s">
        <v>585</v>
      </c>
      <c r="B280" s="748" t="s">
        <v>586</v>
      </c>
      <c r="C280" s="749" t="s">
        <v>599</v>
      </c>
      <c r="D280" s="750" t="s">
        <v>600</v>
      </c>
      <c r="E280" s="751">
        <v>50113013</v>
      </c>
      <c r="F280" s="750" t="s">
        <v>1086</v>
      </c>
      <c r="G280" s="749" t="s">
        <v>624</v>
      </c>
      <c r="H280" s="749">
        <v>183817</v>
      </c>
      <c r="I280" s="749">
        <v>183817</v>
      </c>
      <c r="J280" s="749" t="s">
        <v>1097</v>
      </c>
      <c r="K280" s="749" t="s">
        <v>1098</v>
      </c>
      <c r="L280" s="752">
        <v>918.5</v>
      </c>
      <c r="M280" s="752">
        <v>7</v>
      </c>
      <c r="N280" s="753">
        <v>6429.5</v>
      </c>
    </row>
    <row r="281" spans="1:14" ht="14.4" customHeight="1" x14ac:dyDescent="0.3">
      <c r="A281" s="747" t="s">
        <v>585</v>
      </c>
      <c r="B281" s="748" t="s">
        <v>586</v>
      </c>
      <c r="C281" s="749" t="s">
        <v>599</v>
      </c>
      <c r="D281" s="750" t="s">
        <v>600</v>
      </c>
      <c r="E281" s="751">
        <v>50113013</v>
      </c>
      <c r="F281" s="750" t="s">
        <v>1086</v>
      </c>
      <c r="G281" s="749" t="s">
        <v>614</v>
      </c>
      <c r="H281" s="749">
        <v>164831</v>
      </c>
      <c r="I281" s="749">
        <v>64831</v>
      </c>
      <c r="J281" s="749" t="s">
        <v>1099</v>
      </c>
      <c r="K281" s="749" t="s">
        <v>1100</v>
      </c>
      <c r="L281" s="752">
        <v>198.88000000000005</v>
      </c>
      <c r="M281" s="752">
        <v>4</v>
      </c>
      <c r="N281" s="753">
        <v>795.52000000000021</v>
      </c>
    </row>
    <row r="282" spans="1:14" ht="14.4" customHeight="1" x14ac:dyDescent="0.3">
      <c r="A282" s="747" t="s">
        <v>585</v>
      </c>
      <c r="B282" s="748" t="s">
        <v>586</v>
      </c>
      <c r="C282" s="749" t="s">
        <v>599</v>
      </c>
      <c r="D282" s="750" t="s">
        <v>600</v>
      </c>
      <c r="E282" s="751">
        <v>50113013</v>
      </c>
      <c r="F282" s="750" t="s">
        <v>1086</v>
      </c>
      <c r="G282" s="749" t="s">
        <v>614</v>
      </c>
      <c r="H282" s="749">
        <v>183926</v>
      </c>
      <c r="I282" s="749">
        <v>183926</v>
      </c>
      <c r="J282" s="749" t="s">
        <v>1101</v>
      </c>
      <c r="K282" s="749" t="s">
        <v>1098</v>
      </c>
      <c r="L282" s="752">
        <v>132.65999999999968</v>
      </c>
      <c r="M282" s="752">
        <v>39.700000000000045</v>
      </c>
      <c r="N282" s="753">
        <v>5266.6019999999935</v>
      </c>
    </row>
    <row r="283" spans="1:14" ht="14.4" customHeight="1" x14ac:dyDescent="0.3">
      <c r="A283" s="747" t="s">
        <v>585</v>
      </c>
      <c r="B283" s="748" t="s">
        <v>586</v>
      </c>
      <c r="C283" s="749" t="s">
        <v>599</v>
      </c>
      <c r="D283" s="750" t="s">
        <v>600</v>
      </c>
      <c r="E283" s="751">
        <v>50113013</v>
      </c>
      <c r="F283" s="750" t="s">
        <v>1086</v>
      </c>
      <c r="G283" s="749" t="s">
        <v>614</v>
      </c>
      <c r="H283" s="749">
        <v>117170</v>
      </c>
      <c r="I283" s="749">
        <v>17170</v>
      </c>
      <c r="J283" s="749" t="s">
        <v>1102</v>
      </c>
      <c r="K283" s="749" t="s">
        <v>1103</v>
      </c>
      <c r="L283" s="752">
        <v>72.920000000000016</v>
      </c>
      <c r="M283" s="752">
        <v>2</v>
      </c>
      <c r="N283" s="753">
        <v>145.84000000000003</v>
      </c>
    </row>
    <row r="284" spans="1:14" ht="14.4" customHeight="1" x14ac:dyDescent="0.3">
      <c r="A284" s="747" t="s">
        <v>585</v>
      </c>
      <c r="B284" s="748" t="s">
        <v>586</v>
      </c>
      <c r="C284" s="749" t="s">
        <v>599</v>
      </c>
      <c r="D284" s="750" t="s">
        <v>600</v>
      </c>
      <c r="E284" s="751">
        <v>50113013</v>
      </c>
      <c r="F284" s="750" t="s">
        <v>1086</v>
      </c>
      <c r="G284" s="749" t="s">
        <v>614</v>
      </c>
      <c r="H284" s="749">
        <v>117171</v>
      </c>
      <c r="I284" s="749">
        <v>17171</v>
      </c>
      <c r="J284" s="749" t="s">
        <v>1104</v>
      </c>
      <c r="K284" s="749" t="s">
        <v>1105</v>
      </c>
      <c r="L284" s="752">
        <v>72.919999999999987</v>
      </c>
      <c r="M284" s="752">
        <v>1</v>
      </c>
      <c r="N284" s="753">
        <v>72.919999999999987</v>
      </c>
    </row>
    <row r="285" spans="1:14" ht="14.4" customHeight="1" x14ac:dyDescent="0.3">
      <c r="A285" s="747" t="s">
        <v>585</v>
      </c>
      <c r="B285" s="748" t="s">
        <v>586</v>
      </c>
      <c r="C285" s="749" t="s">
        <v>599</v>
      </c>
      <c r="D285" s="750" t="s">
        <v>600</v>
      </c>
      <c r="E285" s="751">
        <v>50113013</v>
      </c>
      <c r="F285" s="750" t="s">
        <v>1086</v>
      </c>
      <c r="G285" s="749" t="s">
        <v>614</v>
      </c>
      <c r="H285" s="749">
        <v>103378</v>
      </c>
      <c r="I285" s="749">
        <v>3378</v>
      </c>
      <c r="J285" s="749" t="s">
        <v>1106</v>
      </c>
      <c r="K285" s="749" t="s">
        <v>1107</v>
      </c>
      <c r="L285" s="752">
        <v>21.960000000000004</v>
      </c>
      <c r="M285" s="752">
        <v>2</v>
      </c>
      <c r="N285" s="753">
        <v>43.920000000000009</v>
      </c>
    </row>
    <row r="286" spans="1:14" ht="14.4" customHeight="1" x14ac:dyDescent="0.3">
      <c r="A286" s="747" t="s">
        <v>585</v>
      </c>
      <c r="B286" s="748" t="s">
        <v>586</v>
      </c>
      <c r="C286" s="749" t="s">
        <v>599</v>
      </c>
      <c r="D286" s="750" t="s">
        <v>600</v>
      </c>
      <c r="E286" s="751">
        <v>50113013</v>
      </c>
      <c r="F286" s="750" t="s">
        <v>1086</v>
      </c>
      <c r="G286" s="749" t="s">
        <v>624</v>
      </c>
      <c r="H286" s="749">
        <v>111706</v>
      </c>
      <c r="I286" s="749">
        <v>11706</v>
      </c>
      <c r="J286" s="749" t="s">
        <v>1108</v>
      </c>
      <c r="K286" s="749" t="s">
        <v>1109</v>
      </c>
      <c r="L286" s="752">
        <v>229.51999999999998</v>
      </c>
      <c r="M286" s="752">
        <v>2</v>
      </c>
      <c r="N286" s="753">
        <v>459.03999999999996</v>
      </c>
    </row>
    <row r="287" spans="1:14" ht="14.4" customHeight="1" x14ac:dyDescent="0.3">
      <c r="A287" s="747" t="s">
        <v>585</v>
      </c>
      <c r="B287" s="748" t="s">
        <v>586</v>
      </c>
      <c r="C287" s="749" t="s">
        <v>599</v>
      </c>
      <c r="D287" s="750" t="s">
        <v>600</v>
      </c>
      <c r="E287" s="751">
        <v>50113013</v>
      </c>
      <c r="F287" s="750" t="s">
        <v>1086</v>
      </c>
      <c r="G287" s="749" t="s">
        <v>614</v>
      </c>
      <c r="H287" s="749">
        <v>115658</v>
      </c>
      <c r="I287" s="749">
        <v>15658</v>
      </c>
      <c r="J287" s="749" t="s">
        <v>1110</v>
      </c>
      <c r="K287" s="749" t="s">
        <v>1111</v>
      </c>
      <c r="L287" s="752">
        <v>58.31</v>
      </c>
      <c r="M287" s="752">
        <v>2</v>
      </c>
      <c r="N287" s="753">
        <v>116.62</v>
      </c>
    </row>
    <row r="288" spans="1:14" ht="14.4" customHeight="1" x14ac:dyDescent="0.3">
      <c r="A288" s="747" t="s">
        <v>585</v>
      </c>
      <c r="B288" s="748" t="s">
        <v>586</v>
      </c>
      <c r="C288" s="749" t="s">
        <v>599</v>
      </c>
      <c r="D288" s="750" t="s">
        <v>600</v>
      </c>
      <c r="E288" s="751">
        <v>50113013</v>
      </c>
      <c r="F288" s="750" t="s">
        <v>1086</v>
      </c>
      <c r="G288" s="749" t="s">
        <v>614</v>
      </c>
      <c r="H288" s="749">
        <v>162180</v>
      </c>
      <c r="I288" s="749">
        <v>162180</v>
      </c>
      <c r="J288" s="749" t="s">
        <v>1112</v>
      </c>
      <c r="K288" s="749" t="s">
        <v>1113</v>
      </c>
      <c r="L288" s="752">
        <v>152.9</v>
      </c>
      <c r="M288" s="752">
        <v>0.6</v>
      </c>
      <c r="N288" s="753">
        <v>91.74</v>
      </c>
    </row>
    <row r="289" spans="1:14" ht="14.4" customHeight="1" x14ac:dyDescent="0.3">
      <c r="A289" s="747" t="s">
        <v>585</v>
      </c>
      <c r="B289" s="748" t="s">
        <v>586</v>
      </c>
      <c r="C289" s="749" t="s">
        <v>599</v>
      </c>
      <c r="D289" s="750" t="s">
        <v>600</v>
      </c>
      <c r="E289" s="751">
        <v>50113013</v>
      </c>
      <c r="F289" s="750" t="s">
        <v>1086</v>
      </c>
      <c r="G289" s="749" t="s">
        <v>614</v>
      </c>
      <c r="H289" s="749">
        <v>162187</v>
      </c>
      <c r="I289" s="749">
        <v>162187</v>
      </c>
      <c r="J289" s="749" t="s">
        <v>1114</v>
      </c>
      <c r="K289" s="749" t="s">
        <v>1115</v>
      </c>
      <c r="L289" s="752">
        <v>286</v>
      </c>
      <c r="M289" s="752">
        <v>4</v>
      </c>
      <c r="N289" s="753">
        <v>1144</v>
      </c>
    </row>
    <row r="290" spans="1:14" ht="14.4" customHeight="1" x14ac:dyDescent="0.3">
      <c r="A290" s="747" t="s">
        <v>585</v>
      </c>
      <c r="B290" s="748" t="s">
        <v>586</v>
      </c>
      <c r="C290" s="749" t="s">
        <v>599</v>
      </c>
      <c r="D290" s="750" t="s">
        <v>600</v>
      </c>
      <c r="E290" s="751">
        <v>50113013</v>
      </c>
      <c r="F290" s="750" t="s">
        <v>1086</v>
      </c>
      <c r="G290" s="749" t="s">
        <v>624</v>
      </c>
      <c r="H290" s="749">
        <v>849655</v>
      </c>
      <c r="I290" s="749">
        <v>129836</v>
      </c>
      <c r="J290" s="749" t="s">
        <v>1116</v>
      </c>
      <c r="K290" s="749" t="s">
        <v>1117</v>
      </c>
      <c r="L290" s="752">
        <v>262.89999999999992</v>
      </c>
      <c r="M290" s="752">
        <v>6</v>
      </c>
      <c r="N290" s="753">
        <v>1577.3999999999996</v>
      </c>
    </row>
    <row r="291" spans="1:14" ht="14.4" customHeight="1" x14ac:dyDescent="0.3">
      <c r="A291" s="747" t="s">
        <v>585</v>
      </c>
      <c r="B291" s="748" t="s">
        <v>586</v>
      </c>
      <c r="C291" s="749" t="s">
        <v>599</v>
      </c>
      <c r="D291" s="750" t="s">
        <v>600</v>
      </c>
      <c r="E291" s="751">
        <v>50113013</v>
      </c>
      <c r="F291" s="750" t="s">
        <v>1086</v>
      </c>
      <c r="G291" s="749" t="s">
        <v>614</v>
      </c>
      <c r="H291" s="749">
        <v>190986</v>
      </c>
      <c r="I291" s="749">
        <v>90986</v>
      </c>
      <c r="J291" s="749" t="s">
        <v>1118</v>
      </c>
      <c r="K291" s="749" t="s">
        <v>1119</v>
      </c>
      <c r="L291" s="752">
        <v>46</v>
      </c>
      <c r="M291" s="752">
        <v>2</v>
      </c>
      <c r="N291" s="753">
        <v>92</v>
      </c>
    </row>
    <row r="292" spans="1:14" ht="14.4" customHeight="1" x14ac:dyDescent="0.3">
      <c r="A292" s="747" t="s">
        <v>585</v>
      </c>
      <c r="B292" s="748" t="s">
        <v>586</v>
      </c>
      <c r="C292" s="749" t="s">
        <v>599</v>
      </c>
      <c r="D292" s="750" t="s">
        <v>600</v>
      </c>
      <c r="E292" s="751">
        <v>50113013</v>
      </c>
      <c r="F292" s="750" t="s">
        <v>1086</v>
      </c>
      <c r="G292" s="749" t="s">
        <v>614</v>
      </c>
      <c r="H292" s="749">
        <v>132953</v>
      </c>
      <c r="I292" s="749">
        <v>32953</v>
      </c>
      <c r="J292" s="749" t="s">
        <v>1120</v>
      </c>
      <c r="K292" s="749" t="s">
        <v>1119</v>
      </c>
      <c r="L292" s="752">
        <v>49.445000000000007</v>
      </c>
      <c r="M292" s="752">
        <v>2</v>
      </c>
      <c r="N292" s="753">
        <v>98.890000000000015</v>
      </c>
    </row>
    <row r="293" spans="1:14" ht="14.4" customHeight="1" x14ac:dyDescent="0.3">
      <c r="A293" s="747" t="s">
        <v>585</v>
      </c>
      <c r="B293" s="748" t="s">
        <v>586</v>
      </c>
      <c r="C293" s="749" t="s">
        <v>599</v>
      </c>
      <c r="D293" s="750" t="s">
        <v>600</v>
      </c>
      <c r="E293" s="751">
        <v>50113013</v>
      </c>
      <c r="F293" s="750" t="s">
        <v>1086</v>
      </c>
      <c r="G293" s="749" t="s">
        <v>614</v>
      </c>
      <c r="H293" s="749">
        <v>395399</v>
      </c>
      <c r="I293" s="749">
        <v>101112</v>
      </c>
      <c r="J293" s="749" t="s">
        <v>1121</v>
      </c>
      <c r="K293" s="749" t="s">
        <v>1122</v>
      </c>
      <c r="L293" s="752">
        <v>294.03950000000003</v>
      </c>
      <c r="M293" s="752">
        <v>-8</v>
      </c>
      <c r="N293" s="753">
        <v>-2352.3160000000003</v>
      </c>
    </row>
    <row r="294" spans="1:14" ht="14.4" customHeight="1" x14ac:dyDescent="0.3">
      <c r="A294" s="747" t="s">
        <v>585</v>
      </c>
      <c r="B294" s="748" t="s">
        <v>586</v>
      </c>
      <c r="C294" s="749" t="s">
        <v>599</v>
      </c>
      <c r="D294" s="750" t="s">
        <v>600</v>
      </c>
      <c r="E294" s="751">
        <v>50113013</v>
      </c>
      <c r="F294" s="750" t="s">
        <v>1086</v>
      </c>
      <c r="G294" s="749" t="s">
        <v>614</v>
      </c>
      <c r="H294" s="749">
        <v>101066</v>
      </c>
      <c r="I294" s="749">
        <v>1066</v>
      </c>
      <c r="J294" s="749" t="s">
        <v>1123</v>
      </c>
      <c r="K294" s="749" t="s">
        <v>1124</v>
      </c>
      <c r="L294" s="752">
        <v>50.690000000000012</v>
      </c>
      <c r="M294" s="752">
        <v>2</v>
      </c>
      <c r="N294" s="753">
        <v>101.38000000000002</v>
      </c>
    </row>
    <row r="295" spans="1:14" ht="14.4" customHeight="1" x14ac:dyDescent="0.3">
      <c r="A295" s="747" t="s">
        <v>585</v>
      </c>
      <c r="B295" s="748" t="s">
        <v>586</v>
      </c>
      <c r="C295" s="749" t="s">
        <v>599</v>
      </c>
      <c r="D295" s="750" t="s">
        <v>600</v>
      </c>
      <c r="E295" s="751">
        <v>50113013</v>
      </c>
      <c r="F295" s="750" t="s">
        <v>1086</v>
      </c>
      <c r="G295" s="749" t="s">
        <v>614</v>
      </c>
      <c r="H295" s="749">
        <v>207280</v>
      </c>
      <c r="I295" s="749">
        <v>207280</v>
      </c>
      <c r="J295" s="749" t="s">
        <v>1125</v>
      </c>
      <c r="K295" s="749" t="s">
        <v>1126</v>
      </c>
      <c r="L295" s="752">
        <v>129.98000000000002</v>
      </c>
      <c r="M295" s="752">
        <v>2</v>
      </c>
      <c r="N295" s="753">
        <v>259.96000000000004</v>
      </c>
    </row>
    <row r="296" spans="1:14" ht="14.4" customHeight="1" x14ac:dyDescent="0.3">
      <c r="A296" s="747" t="s">
        <v>585</v>
      </c>
      <c r="B296" s="748" t="s">
        <v>586</v>
      </c>
      <c r="C296" s="749" t="s">
        <v>599</v>
      </c>
      <c r="D296" s="750" t="s">
        <v>600</v>
      </c>
      <c r="E296" s="751">
        <v>50113013</v>
      </c>
      <c r="F296" s="750" t="s">
        <v>1086</v>
      </c>
      <c r="G296" s="749" t="s">
        <v>614</v>
      </c>
      <c r="H296" s="749">
        <v>394618</v>
      </c>
      <c r="I296" s="749">
        <v>112786</v>
      </c>
      <c r="J296" s="749" t="s">
        <v>1127</v>
      </c>
      <c r="K296" s="749" t="s">
        <v>1128</v>
      </c>
      <c r="L296" s="752">
        <v>310.00200000000001</v>
      </c>
      <c r="M296" s="752">
        <v>2.5</v>
      </c>
      <c r="N296" s="753">
        <v>775.005</v>
      </c>
    </row>
    <row r="297" spans="1:14" ht="14.4" customHeight="1" x14ac:dyDescent="0.3">
      <c r="A297" s="747" t="s">
        <v>585</v>
      </c>
      <c r="B297" s="748" t="s">
        <v>586</v>
      </c>
      <c r="C297" s="749" t="s">
        <v>599</v>
      </c>
      <c r="D297" s="750" t="s">
        <v>600</v>
      </c>
      <c r="E297" s="751">
        <v>50113013</v>
      </c>
      <c r="F297" s="750" t="s">
        <v>1086</v>
      </c>
      <c r="G297" s="749" t="s">
        <v>614</v>
      </c>
      <c r="H297" s="749">
        <v>216199</v>
      </c>
      <c r="I297" s="749">
        <v>216199</v>
      </c>
      <c r="J297" s="749" t="s">
        <v>1129</v>
      </c>
      <c r="K297" s="749" t="s">
        <v>1130</v>
      </c>
      <c r="L297" s="752">
        <v>99.899999999999991</v>
      </c>
      <c r="M297" s="752">
        <v>7</v>
      </c>
      <c r="N297" s="753">
        <v>699.3</v>
      </c>
    </row>
    <row r="298" spans="1:14" ht="14.4" customHeight="1" x14ac:dyDescent="0.3">
      <c r="A298" s="747" t="s">
        <v>585</v>
      </c>
      <c r="B298" s="748" t="s">
        <v>586</v>
      </c>
      <c r="C298" s="749" t="s">
        <v>599</v>
      </c>
      <c r="D298" s="750" t="s">
        <v>600</v>
      </c>
      <c r="E298" s="751">
        <v>50113013</v>
      </c>
      <c r="F298" s="750" t="s">
        <v>1086</v>
      </c>
      <c r="G298" s="749" t="s">
        <v>614</v>
      </c>
      <c r="H298" s="749">
        <v>216183</v>
      </c>
      <c r="I298" s="749">
        <v>216183</v>
      </c>
      <c r="J298" s="749" t="s">
        <v>1131</v>
      </c>
      <c r="K298" s="749" t="s">
        <v>1132</v>
      </c>
      <c r="L298" s="752">
        <v>249.42999999999998</v>
      </c>
      <c r="M298" s="752">
        <v>40</v>
      </c>
      <c r="N298" s="753">
        <v>9977.1999999999989</v>
      </c>
    </row>
    <row r="299" spans="1:14" ht="14.4" customHeight="1" x14ac:dyDescent="0.3">
      <c r="A299" s="747" t="s">
        <v>585</v>
      </c>
      <c r="B299" s="748" t="s">
        <v>586</v>
      </c>
      <c r="C299" s="749" t="s">
        <v>599</v>
      </c>
      <c r="D299" s="750" t="s">
        <v>600</v>
      </c>
      <c r="E299" s="751">
        <v>50113013</v>
      </c>
      <c r="F299" s="750" t="s">
        <v>1086</v>
      </c>
      <c r="G299" s="749" t="s">
        <v>614</v>
      </c>
      <c r="H299" s="749">
        <v>207116</v>
      </c>
      <c r="I299" s="749">
        <v>207116</v>
      </c>
      <c r="J299" s="749" t="s">
        <v>1133</v>
      </c>
      <c r="K299" s="749" t="s">
        <v>1134</v>
      </c>
      <c r="L299" s="752">
        <v>419.52000000000004</v>
      </c>
      <c r="M299" s="752">
        <v>4.5999999999999996</v>
      </c>
      <c r="N299" s="753">
        <v>1929.7919999999999</v>
      </c>
    </row>
    <row r="300" spans="1:14" ht="14.4" customHeight="1" x14ac:dyDescent="0.3">
      <c r="A300" s="747" t="s">
        <v>585</v>
      </c>
      <c r="B300" s="748" t="s">
        <v>586</v>
      </c>
      <c r="C300" s="749" t="s">
        <v>599</v>
      </c>
      <c r="D300" s="750" t="s">
        <v>600</v>
      </c>
      <c r="E300" s="751">
        <v>50113013</v>
      </c>
      <c r="F300" s="750" t="s">
        <v>1086</v>
      </c>
      <c r="G300" s="749" t="s">
        <v>614</v>
      </c>
      <c r="H300" s="749">
        <v>201970</v>
      </c>
      <c r="I300" s="749">
        <v>201970</v>
      </c>
      <c r="J300" s="749" t="s">
        <v>1135</v>
      </c>
      <c r="K300" s="749" t="s">
        <v>1136</v>
      </c>
      <c r="L300" s="752">
        <v>72.187999999999988</v>
      </c>
      <c r="M300" s="752">
        <v>5</v>
      </c>
      <c r="N300" s="753">
        <v>360.93999999999994</v>
      </c>
    </row>
    <row r="301" spans="1:14" ht="14.4" customHeight="1" x14ac:dyDescent="0.3">
      <c r="A301" s="747" t="s">
        <v>585</v>
      </c>
      <c r="B301" s="748" t="s">
        <v>586</v>
      </c>
      <c r="C301" s="749" t="s">
        <v>599</v>
      </c>
      <c r="D301" s="750" t="s">
        <v>600</v>
      </c>
      <c r="E301" s="751">
        <v>50113013</v>
      </c>
      <c r="F301" s="750" t="s">
        <v>1086</v>
      </c>
      <c r="G301" s="749" t="s">
        <v>624</v>
      </c>
      <c r="H301" s="749">
        <v>113453</v>
      </c>
      <c r="I301" s="749">
        <v>113453</v>
      </c>
      <c r="J301" s="749" t="s">
        <v>1137</v>
      </c>
      <c r="K301" s="749" t="s">
        <v>1138</v>
      </c>
      <c r="L301" s="752">
        <v>458.7</v>
      </c>
      <c r="M301" s="752">
        <v>7</v>
      </c>
      <c r="N301" s="753">
        <v>3210.9</v>
      </c>
    </row>
    <row r="302" spans="1:14" ht="14.4" customHeight="1" x14ac:dyDescent="0.3">
      <c r="A302" s="747" t="s">
        <v>585</v>
      </c>
      <c r="B302" s="748" t="s">
        <v>586</v>
      </c>
      <c r="C302" s="749" t="s">
        <v>599</v>
      </c>
      <c r="D302" s="750" t="s">
        <v>600</v>
      </c>
      <c r="E302" s="751">
        <v>50113013</v>
      </c>
      <c r="F302" s="750" t="s">
        <v>1086</v>
      </c>
      <c r="G302" s="749" t="s">
        <v>587</v>
      </c>
      <c r="H302" s="749">
        <v>201030</v>
      </c>
      <c r="I302" s="749">
        <v>201030</v>
      </c>
      <c r="J302" s="749" t="s">
        <v>1139</v>
      </c>
      <c r="K302" s="749" t="s">
        <v>1140</v>
      </c>
      <c r="L302" s="752">
        <v>28.317500000000003</v>
      </c>
      <c r="M302" s="752">
        <v>80</v>
      </c>
      <c r="N302" s="753">
        <v>2265.4</v>
      </c>
    </row>
    <row r="303" spans="1:14" ht="14.4" customHeight="1" x14ac:dyDescent="0.3">
      <c r="A303" s="747" t="s">
        <v>585</v>
      </c>
      <c r="B303" s="748" t="s">
        <v>586</v>
      </c>
      <c r="C303" s="749" t="s">
        <v>599</v>
      </c>
      <c r="D303" s="750" t="s">
        <v>600</v>
      </c>
      <c r="E303" s="751">
        <v>50113013</v>
      </c>
      <c r="F303" s="750" t="s">
        <v>1086</v>
      </c>
      <c r="G303" s="749" t="s">
        <v>614</v>
      </c>
      <c r="H303" s="749">
        <v>106264</v>
      </c>
      <c r="I303" s="749">
        <v>6264</v>
      </c>
      <c r="J303" s="749" t="s">
        <v>1141</v>
      </c>
      <c r="K303" s="749" t="s">
        <v>1142</v>
      </c>
      <c r="L303" s="752">
        <v>31.67</v>
      </c>
      <c r="M303" s="752">
        <v>18</v>
      </c>
      <c r="N303" s="753">
        <v>570.06000000000006</v>
      </c>
    </row>
    <row r="304" spans="1:14" ht="14.4" customHeight="1" x14ac:dyDescent="0.3">
      <c r="A304" s="747" t="s">
        <v>585</v>
      </c>
      <c r="B304" s="748" t="s">
        <v>586</v>
      </c>
      <c r="C304" s="749" t="s">
        <v>599</v>
      </c>
      <c r="D304" s="750" t="s">
        <v>600</v>
      </c>
      <c r="E304" s="751">
        <v>50113013</v>
      </c>
      <c r="F304" s="750" t="s">
        <v>1086</v>
      </c>
      <c r="G304" s="749" t="s">
        <v>614</v>
      </c>
      <c r="H304" s="749">
        <v>116600</v>
      </c>
      <c r="I304" s="749">
        <v>16600</v>
      </c>
      <c r="J304" s="749" t="s">
        <v>1143</v>
      </c>
      <c r="K304" s="749" t="s">
        <v>1144</v>
      </c>
      <c r="L304" s="752">
        <v>24.363412698412681</v>
      </c>
      <c r="M304" s="752">
        <v>378</v>
      </c>
      <c r="N304" s="753">
        <v>9209.3699999999935</v>
      </c>
    </row>
    <row r="305" spans="1:14" ht="14.4" customHeight="1" x14ac:dyDescent="0.3">
      <c r="A305" s="747" t="s">
        <v>585</v>
      </c>
      <c r="B305" s="748" t="s">
        <v>586</v>
      </c>
      <c r="C305" s="749" t="s">
        <v>599</v>
      </c>
      <c r="D305" s="750" t="s">
        <v>600</v>
      </c>
      <c r="E305" s="751">
        <v>50113013</v>
      </c>
      <c r="F305" s="750" t="s">
        <v>1086</v>
      </c>
      <c r="G305" s="749" t="s">
        <v>614</v>
      </c>
      <c r="H305" s="749">
        <v>117149</v>
      </c>
      <c r="I305" s="749">
        <v>17149</v>
      </c>
      <c r="J305" s="749" t="s">
        <v>1143</v>
      </c>
      <c r="K305" s="749" t="s">
        <v>1145</v>
      </c>
      <c r="L305" s="752">
        <v>163.32444444444445</v>
      </c>
      <c r="M305" s="752">
        <v>9</v>
      </c>
      <c r="N305" s="753">
        <v>1469.92</v>
      </c>
    </row>
    <row r="306" spans="1:14" ht="14.4" customHeight="1" x14ac:dyDescent="0.3">
      <c r="A306" s="747" t="s">
        <v>585</v>
      </c>
      <c r="B306" s="748" t="s">
        <v>586</v>
      </c>
      <c r="C306" s="749" t="s">
        <v>599</v>
      </c>
      <c r="D306" s="750" t="s">
        <v>600</v>
      </c>
      <c r="E306" s="751">
        <v>50113013</v>
      </c>
      <c r="F306" s="750" t="s">
        <v>1086</v>
      </c>
      <c r="G306" s="749" t="s">
        <v>624</v>
      </c>
      <c r="H306" s="749">
        <v>166269</v>
      </c>
      <c r="I306" s="749">
        <v>166269</v>
      </c>
      <c r="J306" s="749" t="s">
        <v>1146</v>
      </c>
      <c r="K306" s="749" t="s">
        <v>1147</v>
      </c>
      <c r="L306" s="752">
        <v>52.879999999999995</v>
      </c>
      <c r="M306" s="752">
        <v>35</v>
      </c>
      <c r="N306" s="753">
        <v>1850.8</v>
      </c>
    </row>
    <row r="307" spans="1:14" ht="14.4" customHeight="1" x14ac:dyDescent="0.3">
      <c r="A307" s="747" t="s">
        <v>585</v>
      </c>
      <c r="B307" s="748" t="s">
        <v>586</v>
      </c>
      <c r="C307" s="749" t="s">
        <v>599</v>
      </c>
      <c r="D307" s="750" t="s">
        <v>600</v>
      </c>
      <c r="E307" s="751">
        <v>50113013</v>
      </c>
      <c r="F307" s="750" t="s">
        <v>1086</v>
      </c>
      <c r="G307" s="749" t="s">
        <v>624</v>
      </c>
      <c r="H307" s="749">
        <v>166265</v>
      </c>
      <c r="I307" s="749">
        <v>166265</v>
      </c>
      <c r="J307" s="749" t="s">
        <v>1148</v>
      </c>
      <c r="K307" s="749" t="s">
        <v>1132</v>
      </c>
      <c r="L307" s="752">
        <v>33.39</v>
      </c>
      <c r="M307" s="752">
        <v>20</v>
      </c>
      <c r="N307" s="753">
        <v>667.8</v>
      </c>
    </row>
    <row r="308" spans="1:14" ht="14.4" customHeight="1" x14ac:dyDescent="0.3">
      <c r="A308" s="747" t="s">
        <v>585</v>
      </c>
      <c r="B308" s="748" t="s">
        <v>586</v>
      </c>
      <c r="C308" s="749" t="s">
        <v>599</v>
      </c>
      <c r="D308" s="750" t="s">
        <v>600</v>
      </c>
      <c r="E308" s="751">
        <v>50113013</v>
      </c>
      <c r="F308" s="750" t="s">
        <v>1086</v>
      </c>
      <c r="G308" s="749" t="s">
        <v>624</v>
      </c>
      <c r="H308" s="749">
        <v>118523</v>
      </c>
      <c r="I308" s="749">
        <v>18523</v>
      </c>
      <c r="J308" s="749" t="s">
        <v>1149</v>
      </c>
      <c r="K308" s="749" t="s">
        <v>1150</v>
      </c>
      <c r="L308" s="752">
        <v>65.529999999999987</v>
      </c>
      <c r="M308" s="752">
        <v>1</v>
      </c>
      <c r="N308" s="753">
        <v>65.529999999999987</v>
      </c>
    </row>
    <row r="309" spans="1:14" ht="14.4" customHeight="1" x14ac:dyDescent="0.3">
      <c r="A309" s="747" t="s">
        <v>585</v>
      </c>
      <c r="B309" s="748" t="s">
        <v>586</v>
      </c>
      <c r="C309" s="749" t="s">
        <v>599</v>
      </c>
      <c r="D309" s="750" t="s">
        <v>600</v>
      </c>
      <c r="E309" s="751">
        <v>50113013</v>
      </c>
      <c r="F309" s="750" t="s">
        <v>1086</v>
      </c>
      <c r="G309" s="749" t="s">
        <v>624</v>
      </c>
      <c r="H309" s="749">
        <v>103708</v>
      </c>
      <c r="I309" s="749">
        <v>3708</v>
      </c>
      <c r="J309" s="749" t="s">
        <v>1151</v>
      </c>
      <c r="K309" s="749" t="s">
        <v>1152</v>
      </c>
      <c r="L309" s="752">
        <v>1128.73</v>
      </c>
      <c r="M309" s="752">
        <v>3</v>
      </c>
      <c r="N309" s="753">
        <v>3386.19</v>
      </c>
    </row>
    <row r="310" spans="1:14" ht="14.4" customHeight="1" x14ac:dyDescent="0.3">
      <c r="A310" s="747" t="s">
        <v>585</v>
      </c>
      <c r="B310" s="748" t="s">
        <v>586</v>
      </c>
      <c r="C310" s="749" t="s">
        <v>599</v>
      </c>
      <c r="D310" s="750" t="s">
        <v>600</v>
      </c>
      <c r="E310" s="751">
        <v>50113014</v>
      </c>
      <c r="F310" s="750" t="s">
        <v>1153</v>
      </c>
      <c r="G310" s="749" t="s">
        <v>624</v>
      </c>
      <c r="H310" s="749">
        <v>64942</v>
      </c>
      <c r="I310" s="749">
        <v>64942</v>
      </c>
      <c r="J310" s="749" t="s">
        <v>1154</v>
      </c>
      <c r="K310" s="749" t="s">
        <v>1155</v>
      </c>
      <c r="L310" s="752">
        <v>2113.8549999999996</v>
      </c>
      <c r="M310" s="752">
        <v>2</v>
      </c>
      <c r="N310" s="753">
        <v>4227.7099999999991</v>
      </c>
    </row>
    <row r="311" spans="1:14" ht="14.4" customHeight="1" x14ac:dyDescent="0.3">
      <c r="A311" s="747" t="s">
        <v>585</v>
      </c>
      <c r="B311" s="748" t="s">
        <v>586</v>
      </c>
      <c r="C311" s="749" t="s">
        <v>599</v>
      </c>
      <c r="D311" s="750" t="s">
        <v>600</v>
      </c>
      <c r="E311" s="751">
        <v>50113014</v>
      </c>
      <c r="F311" s="750" t="s">
        <v>1153</v>
      </c>
      <c r="G311" s="749" t="s">
        <v>624</v>
      </c>
      <c r="H311" s="749">
        <v>164401</v>
      </c>
      <c r="I311" s="749">
        <v>164401</v>
      </c>
      <c r="J311" s="749" t="s">
        <v>1156</v>
      </c>
      <c r="K311" s="749" t="s">
        <v>1157</v>
      </c>
      <c r="L311" s="752">
        <v>148.5</v>
      </c>
      <c r="M311" s="752">
        <v>1</v>
      </c>
      <c r="N311" s="753">
        <v>148.5</v>
      </c>
    </row>
    <row r="312" spans="1:14" ht="14.4" customHeight="1" x14ac:dyDescent="0.3">
      <c r="A312" s="747" t="s">
        <v>585</v>
      </c>
      <c r="B312" s="748" t="s">
        <v>586</v>
      </c>
      <c r="C312" s="749" t="s">
        <v>599</v>
      </c>
      <c r="D312" s="750" t="s">
        <v>600</v>
      </c>
      <c r="E312" s="751">
        <v>50113014</v>
      </c>
      <c r="F312" s="750" t="s">
        <v>1153</v>
      </c>
      <c r="G312" s="749" t="s">
        <v>614</v>
      </c>
      <c r="H312" s="749">
        <v>116895</v>
      </c>
      <c r="I312" s="749">
        <v>16895</v>
      </c>
      <c r="J312" s="749" t="s">
        <v>1158</v>
      </c>
      <c r="K312" s="749" t="s">
        <v>1159</v>
      </c>
      <c r="L312" s="752">
        <v>108.10999999999999</v>
      </c>
      <c r="M312" s="752">
        <v>5</v>
      </c>
      <c r="N312" s="753">
        <v>540.54999999999995</v>
      </c>
    </row>
    <row r="313" spans="1:14" ht="14.4" customHeight="1" x14ac:dyDescent="0.3">
      <c r="A313" s="747" t="s">
        <v>585</v>
      </c>
      <c r="B313" s="748" t="s">
        <v>586</v>
      </c>
      <c r="C313" s="749" t="s">
        <v>599</v>
      </c>
      <c r="D313" s="750" t="s">
        <v>600</v>
      </c>
      <c r="E313" s="751">
        <v>50113014</v>
      </c>
      <c r="F313" s="750" t="s">
        <v>1153</v>
      </c>
      <c r="G313" s="749" t="s">
        <v>614</v>
      </c>
      <c r="H313" s="749">
        <v>116896</v>
      </c>
      <c r="I313" s="749">
        <v>16896</v>
      </c>
      <c r="J313" s="749" t="s">
        <v>1160</v>
      </c>
      <c r="K313" s="749" t="s">
        <v>1161</v>
      </c>
      <c r="L313" s="752">
        <v>107.91000000000001</v>
      </c>
      <c r="M313" s="752">
        <v>3</v>
      </c>
      <c r="N313" s="753">
        <v>323.73</v>
      </c>
    </row>
    <row r="314" spans="1:14" ht="14.4" customHeight="1" x14ac:dyDescent="0.3">
      <c r="A314" s="747" t="s">
        <v>585</v>
      </c>
      <c r="B314" s="748" t="s">
        <v>586</v>
      </c>
      <c r="C314" s="749" t="s">
        <v>599</v>
      </c>
      <c r="D314" s="750" t="s">
        <v>600</v>
      </c>
      <c r="E314" s="751">
        <v>50113014</v>
      </c>
      <c r="F314" s="750" t="s">
        <v>1153</v>
      </c>
      <c r="G314" s="749" t="s">
        <v>614</v>
      </c>
      <c r="H314" s="749">
        <v>150352</v>
      </c>
      <c r="I314" s="749">
        <v>50352</v>
      </c>
      <c r="J314" s="749" t="s">
        <v>1162</v>
      </c>
      <c r="K314" s="749" t="s">
        <v>1163</v>
      </c>
      <c r="L314" s="752">
        <v>520.24999999999989</v>
      </c>
      <c r="M314" s="752">
        <v>1</v>
      </c>
      <c r="N314" s="753">
        <v>520.24999999999989</v>
      </c>
    </row>
    <row r="315" spans="1:14" ht="14.4" customHeight="1" x14ac:dyDescent="0.3">
      <c r="A315" s="747" t="s">
        <v>585</v>
      </c>
      <c r="B315" s="748" t="s">
        <v>586</v>
      </c>
      <c r="C315" s="749" t="s">
        <v>604</v>
      </c>
      <c r="D315" s="750" t="s">
        <v>605</v>
      </c>
      <c r="E315" s="751">
        <v>50113001</v>
      </c>
      <c r="F315" s="750" t="s">
        <v>613</v>
      </c>
      <c r="G315" s="749" t="s">
        <v>614</v>
      </c>
      <c r="H315" s="749">
        <v>930444</v>
      </c>
      <c r="I315" s="749">
        <v>0</v>
      </c>
      <c r="J315" s="749" t="s">
        <v>1164</v>
      </c>
      <c r="K315" s="749" t="s">
        <v>587</v>
      </c>
      <c r="L315" s="752">
        <v>37.434555555555555</v>
      </c>
      <c r="M315" s="752">
        <v>1</v>
      </c>
      <c r="N315" s="753">
        <v>37.434555555555555</v>
      </c>
    </row>
    <row r="316" spans="1:14" ht="14.4" customHeight="1" x14ac:dyDescent="0.3">
      <c r="A316" s="747" t="s">
        <v>585</v>
      </c>
      <c r="B316" s="748" t="s">
        <v>586</v>
      </c>
      <c r="C316" s="749" t="s">
        <v>604</v>
      </c>
      <c r="D316" s="750" t="s">
        <v>605</v>
      </c>
      <c r="E316" s="751">
        <v>50113001</v>
      </c>
      <c r="F316" s="750" t="s">
        <v>613</v>
      </c>
      <c r="G316" s="749" t="s">
        <v>624</v>
      </c>
      <c r="H316" s="749">
        <v>127737</v>
      </c>
      <c r="I316" s="749">
        <v>127737</v>
      </c>
      <c r="J316" s="749" t="s">
        <v>911</v>
      </c>
      <c r="K316" s="749" t="s">
        <v>912</v>
      </c>
      <c r="L316" s="752">
        <v>67.319999999999993</v>
      </c>
      <c r="M316" s="752">
        <v>4</v>
      </c>
      <c r="N316" s="753">
        <v>269.27999999999997</v>
      </c>
    </row>
    <row r="317" spans="1:14" ht="14.4" customHeight="1" x14ac:dyDescent="0.3">
      <c r="A317" s="747" t="s">
        <v>585</v>
      </c>
      <c r="B317" s="748" t="s">
        <v>586</v>
      </c>
      <c r="C317" s="749" t="s">
        <v>607</v>
      </c>
      <c r="D317" s="750" t="s">
        <v>608</v>
      </c>
      <c r="E317" s="751">
        <v>50113001</v>
      </c>
      <c r="F317" s="750" t="s">
        <v>613</v>
      </c>
      <c r="G317" s="749" t="s">
        <v>614</v>
      </c>
      <c r="H317" s="749">
        <v>146686</v>
      </c>
      <c r="I317" s="749">
        <v>146686</v>
      </c>
      <c r="J317" s="749" t="s">
        <v>1165</v>
      </c>
      <c r="K317" s="749" t="s">
        <v>1166</v>
      </c>
      <c r="L317" s="752">
        <v>19.8</v>
      </c>
      <c r="M317" s="752">
        <v>30</v>
      </c>
      <c r="N317" s="753">
        <v>594</v>
      </c>
    </row>
    <row r="318" spans="1:14" ht="14.4" customHeight="1" x14ac:dyDescent="0.3">
      <c r="A318" s="747" t="s">
        <v>585</v>
      </c>
      <c r="B318" s="748" t="s">
        <v>586</v>
      </c>
      <c r="C318" s="749" t="s">
        <v>607</v>
      </c>
      <c r="D318" s="750" t="s">
        <v>608</v>
      </c>
      <c r="E318" s="751">
        <v>50113001</v>
      </c>
      <c r="F318" s="750" t="s">
        <v>613</v>
      </c>
      <c r="G318" s="749" t="s">
        <v>614</v>
      </c>
      <c r="H318" s="749">
        <v>192729</v>
      </c>
      <c r="I318" s="749">
        <v>92729</v>
      </c>
      <c r="J318" s="749" t="s">
        <v>617</v>
      </c>
      <c r="K318" s="749" t="s">
        <v>618</v>
      </c>
      <c r="L318" s="752">
        <v>48.320000000000014</v>
      </c>
      <c r="M318" s="752">
        <v>3</v>
      </c>
      <c r="N318" s="753">
        <v>144.96000000000004</v>
      </c>
    </row>
    <row r="319" spans="1:14" ht="14.4" customHeight="1" x14ac:dyDescent="0.3">
      <c r="A319" s="747" t="s">
        <v>585</v>
      </c>
      <c r="B319" s="748" t="s">
        <v>586</v>
      </c>
      <c r="C319" s="749" t="s">
        <v>607</v>
      </c>
      <c r="D319" s="750" t="s">
        <v>608</v>
      </c>
      <c r="E319" s="751">
        <v>50113001</v>
      </c>
      <c r="F319" s="750" t="s">
        <v>613</v>
      </c>
      <c r="G319" s="749" t="s">
        <v>614</v>
      </c>
      <c r="H319" s="749">
        <v>100362</v>
      </c>
      <c r="I319" s="749">
        <v>362</v>
      </c>
      <c r="J319" s="749" t="s">
        <v>1167</v>
      </c>
      <c r="K319" s="749" t="s">
        <v>928</v>
      </c>
      <c r="L319" s="752">
        <v>86.430000000000021</v>
      </c>
      <c r="M319" s="752">
        <v>10</v>
      </c>
      <c r="N319" s="753">
        <v>864.30000000000018</v>
      </c>
    </row>
    <row r="320" spans="1:14" ht="14.4" customHeight="1" x14ac:dyDescent="0.3">
      <c r="A320" s="747" t="s">
        <v>585</v>
      </c>
      <c r="B320" s="748" t="s">
        <v>586</v>
      </c>
      <c r="C320" s="749" t="s">
        <v>607</v>
      </c>
      <c r="D320" s="750" t="s">
        <v>608</v>
      </c>
      <c r="E320" s="751">
        <v>50113001</v>
      </c>
      <c r="F320" s="750" t="s">
        <v>613</v>
      </c>
      <c r="G320" s="749" t="s">
        <v>614</v>
      </c>
      <c r="H320" s="749">
        <v>153200</v>
      </c>
      <c r="I320" s="749">
        <v>53200</v>
      </c>
      <c r="J320" s="749" t="s">
        <v>1168</v>
      </c>
      <c r="K320" s="749" t="s">
        <v>1169</v>
      </c>
      <c r="L320" s="752">
        <v>52.377647058823534</v>
      </c>
      <c r="M320" s="752">
        <v>34</v>
      </c>
      <c r="N320" s="753">
        <v>1780.8400000000001</v>
      </c>
    </row>
    <row r="321" spans="1:14" ht="14.4" customHeight="1" x14ac:dyDescent="0.3">
      <c r="A321" s="747" t="s">
        <v>585</v>
      </c>
      <c r="B321" s="748" t="s">
        <v>586</v>
      </c>
      <c r="C321" s="749" t="s">
        <v>607</v>
      </c>
      <c r="D321" s="750" t="s">
        <v>608</v>
      </c>
      <c r="E321" s="751">
        <v>50113001</v>
      </c>
      <c r="F321" s="750" t="s">
        <v>613</v>
      </c>
      <c r="G321" s="749" t="s">
        <v>624</v>
      </c>
      <c r="H321" s="749">
        <v>115379</v>
      </c>
      <c r="I321" s="749">
        <v>15379</v>
      </c>
      <c r="J321" s="749" t="s">
        <v>625</v>
      </c>
      <c r="K321" s="749" t="s">
        <v>1170</v>
      </c>
      <c r="L321" s="752">
        <v>53.97</v>
      </c>
      <c r="M321" s="752">
        <v>1</v>
      </c>
      <c r="N321" s="753">
        <v>53.97</v>
      </c>
    </row>
    <row r="322" spans="1:14" ht="14.4" customHeight="1" x14ac:dyDescent="0.3">
      <c r="A322" s="747" t="s">
        <v>585</v>
      </c>
      <c r="B322" s="748" t="s">
        <v>586</v>
      </c>
      <c r="C322" s="749" t="s">
        <v>607</v>
      </c>
      <c r="D322" s="750" t="s">
        <v>608</v>
      </c>
      <c r="E322" s="751">
        <v>50113001</v>
      </c>
      <c r="F322" s="750" t="s">
        <v>613</v>
      </c>
      <c r="G322" s="749" t="s">
        <v>614</v>
      </c>
      <c r="H322" s="749">
        <v>201384</v>
      </c>
      <c r="I322" s="749">
        <v>201384</v>
      </c>
      <c r="J322" s="749" t="s">
        <v>629</v>
      </c>
      <c r="K322" s="749" t="s">
        <v>630</v>
      </c>
      <c r="L322" s="752">
        <v>1092.9199999999998</v>
      </c>
      <c r="M322" s="752">
        <v>3</v>
      </c>
      <c r="N322" s="753">
        <v>3278.7599999999998</v>
      </c>
    </row>
    <row r="323" spans="1:14" ht="14.4" customHeight="1" x14ac:dyDescent="0.3">
      <c r="A323" s="747" t="s">
        <v>585</v>
      </c>
      <c r="B323" s="748" t="s">
        <v>586</v>
      </c>
      <c r="C323" s="749" t="s">
        <v>607</v>
      </c>
      <c r="D323" s="750" t="s">
        <v>608</v>
      </c>
      <c r="E323" s="751">
        <v>50113001</v>
      </c>
      <c r="F323" s="750" t="s">
        <v>613</v>
      </c>
      <c r="G323" s="749" t="s">
        <v>614</v>
      </c>
      <c r="H323" s="749">
        <v>176954</v>
      </c>
      <c r="I323" s="749">
        <v>176954</v>
      </c>
      <c r="J323" s="749" t="s">
        <v>631</v>
      </c>
      <c r="K323" s="749" t="s">
        <v>632</v>
      </c>
      <c r="L323" s="752">
        <v>94.3</v>
      </c>
      <c r="M323" s="752">
        <v>1</v>
      </c>
      <c r="N323" s="753">
        <v>94.3</v>
      </c>
    </row>
    <row r="324" spans="1:14" ht="14.4" customHeight="1" x14ac:dyDescent="0.3">
      <c r="A324" s="747" t="s">
        <v>585</v>
      </c>
      <c r="B324" s="748" t="s">
        <v>586</v>
      </c>
      <c r="C324" s="749" t="s">
        <v>607</v>
      </c>
      <c r="D324" s="750" t="s">
        <v>608</v>
      </c>
      <c r="E324" s="751">
        <v>50113001</v>
      </c>
      <c r="F324" s="750" t="s">
        <v>613</v>
      </c>
      <c r="G324" s="749" t="s">
        <v>614</v>
      </c>
      <c r="H324" s="749">
        <v>167547</v>
      </c>
      <c r="I324" s="749">
        <v>67547</v>
      </c>
      <c r="J324" s="749" t="s">
        <v>1171</v>
      </c>
      <c r="K324" s="749" t="s">
        <v>1172</v>
      </c>
      <c r="L324" s="752">
        <v>47.12</v>
      </c>
      <c r="M324" s="752">
        <v>15</v>
      </c>
      <c r="N324" s="753">
        <v>706.8</v>
      </c>
    </row>
    <row r="325" spans="1:14" ht="14.4" customHeight="1" x14ac:dyDescent="0.3">
      <c r="A325" s="747" t="s">
        <v>585</v>
      </c>
      <c r="B325" s="748" t="s">
        <v>586</v>
      </c>
      <c r="C325" s="749" t="s">
        <v>607</v>
      </c>
      <c r="D325" s="750" t="s">
        <v>608</v>
      </c>
      <c r="E325" s="751">
        <v>50113001</v>
      </c>
      <c r="F325" s="750" t="s">
        <v>613</v>
      </c>
      <c r="G325" s="749" t="s">
        <v>614</v>
      </c>
      <c r="H325" s="749">
        <v>194916</v>
      </c>
      <c r="I325" s="749">
        <v>94916</v>
      </c>
      <c r="J325" s="749" t="s">
        <v>637</v>
      </c>
      <c r="K325" s="749" t="s">
        <v>638</v>
      </c>
      <c r="L325" s="752">
        <v>84.553253095241033</v>
      </c>
      <c r="M325" s="752">
        <v>83</v>
      </c>
      <c r="N325" s="753">
        <v>7017.9200069050057</v>
      </c>
    </row>
    <row r="326" spans="1:14" ht="14.4" customHeight="1" x14ac:dyDescent="0.3">
      <c r="A326" s="747" t="s">
        <v>585</v>
      </c>
      <c r="B326" s="748" t="s">
        <v>586</v>
      </c>
      <c r="C326" s="749" t="s">
        <v>607</v>
      </c>
      <c r="D326" s="750" t="s">
        <v>608</v>
      </c>
      <c r="E326" s="751">
        <v>50113001</v>
      </c>
      <c r="F326" s="750" t="s">
        <v>613</v>
      </c>
      <c r="G326" s="749" t="s">
        <v>614</v>
      </c>
      <c r="H326" s="749">
        <v>158668</v>
      </c>
      <c r="I326" s="749">
        <v>158668</v>
      </c>
      <c r="J326" s="749" t="s">
        <v>1173</v>
      </c>
      <c r="K326" s="749" t="s">
        <v>1174</v>
      </c>
      <c r="L326" s="752">
        <v>71.81</v>
      </c>
      <c r="M326" s="752">
        <v>115</v>
      </c>
      <c r="N326" s="753">
        <v>8258.15</v>
      </c>
    </row>
    <row r="327" spans="1:14" ht="14.4" customHeight="1" x14ac:dyDescent="0.3">
      <c r="A327" s="747" t="s">
        <v>585</v>
      </c>
      <c r="B327" s="748" t="s">
        <v>586</v>
      </c>
      <c r="C327" s="749" t="s">
        <v>607</v>
      </c>
      <c r="D327" s="750" t="s">
        <v>608</v>
      </c>
      <c r="E327" s="751">
        <v>50113001</v>
      </c>
      <c r="F327" s="750" t="s">
        <v>613</v>
      </c>
      <c r="G327" s="749" t="s">
        <v>614</v>
      </c>
      <c r="H327" s="749">
        <v>844960</v>
      </c>
      <c r="I327" s="749">
        <v>125114</v>
      </c>
      <c r="J327" s="749" t="s">
        <v>646</v>
      </c>
      <c r="K327" s="749" t="s">
        <v>648</v>
      </c>
      <c r="L327" s="752">
        <v>57.849999999999987</v>
      </c>
      <c r="M327" s="752">
        <v>10</v>
      </c>
      <c r="N327" s="753">
        <v>578.49999999999989</v>
      </c>
    </row>
    <row r="328" spans="1:14" ht="14.4" customHeight="1" x14ac:dyDescent="0.3">
      <c r="A328" s="747" t="s">
        <v>585</v>
      </c>
      <c r="B328" s="748" t="s">
        <v>586</v>
      </c>
      <c r="C328" s="749" t="s">
        <v>607</v>
      </c>
      <c r="D328" s="750" t="s">
        <v>608</v>
      </c>
      <c r="E328" s="751">
        <v>50113001</v>
      </c>
      <c r="F328" s="750" t="s">
        <v>613</v>
      </c>
      <c r="G328" s="749" t="s">
        <v>614</v>
      </c>
      <c r="H328" s="749">
        <v>850027</v>
      </c>
      <c r="I328" s="749">
        <v>125122</v>
      </c>
      <c r="J328" s="749" t="s">
        <v>1175</v>
      </c>
      <c r="K328" s="749" t="s">
        <v>1176</v>
      </c>
      <c r="L328" s="752">
        <v>234.73333333333332</v>
      </c>
      <c r="M328" s="752">
        <v>9</v>
      </c>
      <c r="N328" s="753">
        <v>2112.6</v>
      </c>
    </row>
    <row r="329" spans="1:14" ht="14.4" customHeight="1" x14ac:dyDescent="0.3">
      <c r="A329" s="747" t="s">
        <v>585</v>
      </c>
      <c r="B329" s="748" t="s">
        <v>586</v>
      </c>
      <c r="C329" s="749" t="s">
        <v>607</v>
      </c>
      <c r="D329" s="750" t="s">
        <v>608</v>
      </c>
      <c r="E329" s="751">
        <v>50113001</v>
      </c>
      <c r="F329" s="750" t="s">
        <v>613</v>
      </c>
      <c r="G329" s="749" t="s">
        <v>614</v>
      </c>
      <c r="H329" s="749">
        <v>169789</v>
      </c>
      <c r="I329" s="749">
        <v>69789</v>
      </c>
      <c r="J329" s="749" t="s">
        <v>651</v>
      </c>
      <c r="K329" s="749" t="s">
        <v>1177</v>
      </c>
      <c r="L329" s="752">
        <v>21.880000000000003</v>
      </c>
      <c r="M329" s="752">
        <v>239</v>
      </c>
      <c r="N329" s="753">
        <v>5229.3200000000006</v>
      </c>
    </row>
    <row r="330" spans="1:14" ht="14.4" customHeight="1" x14ac:dyDescent="0.3">
      <c r="A330" s="747" t="s">
        <v>585</v>
      </c>
      <c r="B330" s="748" t="s">
        <v>586</v>
      </c>
      <c r="C330" s="749" t="s">
        <v>607</v>
      </c>
      <c r="D330" s="750" t="s">
        <v>608</v>
      </c>
      <c r="E330" s="751">
        <v>50113001</v>
      </c>
      <c r="F330" s="750" t="s">
        <v>613</v>
      </c>
      <c r="G330" s="749" t="s">
        <v>614</v>
      </c>
      <c r="H330" s="749">
        <v>189244</v>
      </c>
      <c r="I330" s="749">
        <v>89244</v>
      </c>
      <c r="J330" s="749" t="s">
        <v>651</v>
      </c>
      <c r="K330" s="749" t="s">
        <v>652</v>
      </c>
      <c r="L330" s="752">
        <v>20.759769642857151</v>
      </c>
      <c r="M330" s="752">
        <v>560</v>
      </c>
      <c r="N330" s="753">
        <v>11625.471000000005</v>
      </c>
    </row>
    <row r="331" spans="1:14" ht="14.4" customHeight="1" x14ac:dyDescent="0.3">
      <c r="A331" s="747" t="s">
        <v>585</v>
      </c>
      <c r="B331" s="748" t="s">
        <v>586</v>
      </c>
      <c r="C331" s="749" t="s">
        <v>607</v>
      </c>
      <c r="D331" s="750" t="s">
        <v>608</v>
      </c>
      <c r="E331" s="751">
        <v>50113001</v>
      </c>
      <c r="F331" s="750" t="s">
        <v>613</v>
      </c>
      <c r="G331" s="749" t="s">
        <v>614</v>
      </c>
      <c r="H331" s="749">
        <v>169595</v>
      </c>
      <c r="I331" s="749">
        <v>69595</v>
      </c>
      <c r="J331" s="749" t="s">
        <v>1178</v>
      </c>
      <c r="K331" s="749" t="s">
        <v>654</v>
      </c>
      <c r="L331" s="752">
        <v>612.61</v>
      </c>
      <c r="M331" s="752">
        <v>10</v>
      </c>
      <c r="N331" s="753">
        <v>6126.1</v>
      </c>
    </row>
    <row r="332" spans="1:14" ht="14.4" customHeight="1" x14ac:dyDescent="0.3">
      <c r="A332" s="747" t="s">
        <v>585</v>
      </c>
      <c r="B332" s="748" t="s">
        <v>586</v>
      </c>
      <c r="C332" s="749" t="s">
        <v>607</v>
      </c>
      <c r="D332" s="750" t="s">
        <v>608</v>
      </c>
      <c r="E332" s="751">
        <v>50113001</v>
      </c>
      <c r="F332" s="750" t="s">
        <v>613</v>
      </c>
      <c r="G332" s="749" t="s">
        <v>614</v>
      </c>
      <c r="H332" s="749">
        <v>169725</v>
      </c>
      <c r="I332" s="749">
        <v>69725</v>
      </c>
      <c r="J332" s="749" t="s">
        <v>1179</v>
      </c>
      <c r="K332" s="749" t="s">
        <v>654</v>
      </c>
      <c r="L332" s="752">
        <v>30.270400000000002</v>
      </c>
      <c r="M332" s="752">
        <v>75</v>
      </c>
      <c r="N332" s="753">
        <v>2270.2800000000002</v>
      </c>
    </row>
    <row r="333" spans="1:14" ht="14.4" customHeight="1" x14ac:dyDescent="0.3">
      <c r="A333" s="747" t="s">
        <v>585</v>
      </c>
      <c r="B333" s="748" t="s">
        <v>586</v>
      </c>
      <c r="C333" s="749" t="s">
        <v>607</v>
      </c>
      <c r="D333" s="750" t="s">
        <v>608</v>
      </c>
      <c r="E333" s="751">
        <v>50113001</v>
      </c>
      <c r="F333" s="750" t="s">
        <v>613</v>
      </c>
      <c r="G333" s="749" t="s">
        <v>614</v>
      </c>
      <c r="H333" s="749">
        <v>187825</v>
      </c>
      <c r="I333" s="749">
        <v>87825</v>
      </c>
      <c r="J333" s="749" t="s">
        <v>1179</v>
      </c>
      <c r="K333" s="749" t="s">
        <v>1180</v>
      </c>
      <c r="L333" s="752">
        <v>80.370000000000019</v>
      </c>
      <c r="M333" s="752">
        <v>26</v>
      </c>
      <c r="N333" s="753">
        <v>2089.6200000000003</v>
      </c>
    </row>
    <row r="334" spans="1:14" ht="14.4" customHeight="1" x14ac:dyDescent="0.3">
      <c r="A334" s="747" t="s">
        <v>585</v>
      </c>
      <c r="B334" s="748" t="s">
        <v>586</v>
      </c>
      <c r="C334" s="749" t="s">
        <v>607</v>
      </c>
      <c r="D334" s="750" t="s">
        <v>608</v>
      </c>
      <c r="E334" s="751">
        <v>50113001</v>
      </c>
      <c r="F334" s="750" t="s">
        <v>613</v>
      </c>
      <c r="G334" s="749" t="s">
        <v>614</v>
      </c>
      <c r="H334" s="749">
        <v>169667</v>
      </c>
      <c r="I334" s="749">
        <v>69667</v>
      </c>
      <c r="J334" s="749" t="s">
        <v>1181</v>
      </c>
      <c r="K334" s="749" t="s">
        <v>1180</v>
      </c>
      <c r="L334" s="752">
        <v>103.57000000000001</v>
      </c>
      <c r="M334" s="752">
        <v>3</v>
      </c>
      <c r="N334" s="753">
        <v>310.71000000000004</v>
      </c>
    </row>
    <row r="335" spans="1:14" ht="14.4" customHeight="1" x14ac:dyDescent="0.3">
      <c r="A335" s="747" t="s">
        <v>585</v>
      </c>
      <c r="B335" s="748" t="s">
        <v>586</v>
      </c>
      <c r="C335" s="749" t="s">
        <v>607</v>
      </c>
      <c r="D335" s="750" t="s">
        <v>608</v>
      </c>
      <c r="E335" s="751">
        <v>50113001</v>
      </c>
      <c r="F335" s="750" t="s">
        <v>613</v>
      </c>
      <c r="G335" s="749" t="s">
        <v>614</v>
      </c>
      <c r="H335" s="749">
        <v>208456</v>
      </c>
      <c r="I335" s="749">
        <v>208456</v>
      </c>
      <c r="J335" s="749" t="s">
        <v>1182</v>
      </c>
      <c r="K335" s="749" t="s">
        <v>1183</v>
      </c>
      <c r="L335" s="752">
        <v>738.54</v>
      </c>
      <c r="M335" s="752">
        <v>0.4</v>
      </c>
      <c r="N335" s="753">
        <v>295.416</v>
      </c>
    </row>
    <row r="336" spans="1:14" ht="14.4" customHeight="1" x14ac:dyDescent="0.3">
      <c r="A336" s="747" t="s">
        <v>585</v>
      </c>
      <c r="B336" s="748" t="s">
        <v>586</v>
      </c>
      <c r="C336" s="749" t="s">
        <v>607</v>
      </c>
      <c r="D336" s="750" t="s">
        <v>608</v>
      </c>
      <c r="E336" s="751">
        <v>50113001</v>
      </c>
      <c r="F336" s="750" t="s">
        <v>613</v>
      </c>
      <c r="G336" s="749" t="s">
        <v>614</v>
      </c>
      <c r="H336" s="749">
        <v>173394</v>
      </c>
      <c r="I336" s="749">
        <v>173394</v>
      </c>
      <c r="J336" s="749" t="s">
        <v>1184</v>
      </c>
      <c r="K336" s="749" t="s">
        <v>1185</v>
      </c>
      <c r="L336" s="752">
        <v>376.64000000000004</v>
      </c>
      <c r="M336" s="752">
        <v>0.5</v>
      </c>
      <c r="N336" s="753">
        <v>188.32000000000002</v>
      </c>
    </row>
    <row r="337" spans="1:14" ht="14.4" customHeight="1" x14ac:dyDescent="0.3">
      <c r="A337" s="747" t="s">
        <v>585</v>
      </c>
      <c r="B337" s="748" t="s">
        <v>586</v>
      </c>
      <c r="C337" s="749" t="s">
        <v>607</v>
      </c>
      <c r="D337" s="750" t="s">
        <v>608</v>
      </c>
      <c r="E337" s="751">
        <v>50113001</v>
      </c>
      <c r="F337" s="750" t="s">
        <v>613</v>
      </c>
      <c r="G337" s="749" t="s">
        <v>614</v>
      </c>
      <c r="H337" s="749">
        <v>187822</v>
      </c>
      <c r="I337" s="749">
        <v>87822</v>
      </c>
      <c r="J337" s="749" t="s">
        <v>1186</v>
      </c>
      <c r="K337" s="749" t="s">
        <v>1187</v>
      </c>
      <c r="L337" s="752">
        <v>1323.9025000000001</v>
      </c>
      <c r="M337" s="752">
        <v>4</v>
      </c>
      <c r="N337" s="753">
        <v>5295.6100000000006</v>
      </c>
    </row>
    <row r="338" spans="1:14" ht="14.4" customHeight="1" x14ac:dyDescent="0.3">
      <c r="A338" s="747" t="s">
        <v>585</v>
      </c>
      <c r="B338" s="748" t="s">
        <v>586</v>
      </c>
      <c r="C338" s="749" t="s">
        <v>607</v>
      </c>
      <c r="D338" s="750" t="s">
        <v>608</v>
      </c>
      <c r="E338" s="751">
        <v>50113001</v>
      </c>
      <c r="F338" s="750" t="s">
        <v>613</v>
      </c>
      <c r="G338" s="749" t="s">
        <v>614</v>
      </c>
      <c r="H338" s="749">
        <v>179078</v>
      </c>
      <c r="I338" s="749">
        <v>179078</v>
      </c>
      <c r="J338" s="749" t="s">
        <v>1188</v>
      </c>
      <c r="K338" s="749" t="s">
        <v>1189</v>
      </c>
      <c r="L338" s="752">
        <v>5046.09</v>
      </c>
      <c r="M338" s="752">
        <v>1</v>
      </c>
      <c r="N338" s="753">
        <v>5046.09</v>
      </c>
    </row>
    <row r="339" spans="1:14" ht="14.4" customHeight="1" x14ac:dyDescent="0.3">
      <c r="A339" s="747" t="s">
        <v>585</v>
      </c>
      <c r="B339" s="748" t="s">
        <v>586</v>
      </c>
      <c r="C339" s="749" t="s">
        <v>607</v>
      </c>
      <c r="D339" s="750" t="s">
        <v>608</v>
      </c>
      <c r="E339" s="751">
        <v>50113001</v>
      </c>
      <c r="F339" s="750" t="s">
        <v>613</v>
      </c>
      <c r="G339" s="749" t="s">
        <v>614</v>
      </c>
      <c r="H339" s="749">
        <v>100392</v>
      </c>
      <c r="I339" s="749">
        <v>392</v>
      </c>
      <c r="J339" s="749" t="s">
        <v>1190</v>
      </c>
      <c r="K339" s="749" t="s">
        <v>1008</v>
      </c>
      <c r="L339" s="752">
        <v>57.589999999999982</v>
      </c>
      <c r="M339" s="752">
        <v>1</v>
      </c>
      <c r="N339" s="753">
        <v>57.589999999999982</v>
      </c>
    </row>
    <row r="340" spans="1:14" ht="14.4" customHeight="1" x14ac:dyDescent="0.3">
      <c r="A340" s="747" t="s">
        <v>585</v>
      </c>
      <c r="B340" s="748" t="s">
        <v>586</v>
      </c>
      <c r="C340" s="749" t="s">
        <v>607</v>
      </c>
      <c r="D340" s="750" t="s">
        <v>608</v>
      </c>
      <c r="E340" s="751">
        <v>50113001</v>
      </c>
      <c r="F340" s="750" t="s">
        <v>613</v>
      </c>
      <c r="G340" s="749" t="s">
        <v>614</v>
      </c>
      <c r="H340" s="749">
        <v>192351</v>
      </c>
      <c r="I340" s="749">
        <v>92351</v>
      </c>
      <c r="J340" s="749" t="s">
        <v>659</v>
      </c>
      <c r="K340" s="749" t="s">
        <v>660</v>
      </c>
      <c r="L340" s="752">
        <v>86.219999999999985</v>
      </c>
      <c r="M340" s="752">
        <v>6</v>
      </c>
      <c r="N340" s="753">
        <v>517.31999999999994</v>
      </c>
    </row>
    <row r="341" spans="1:14" ht="14.4" customHeight="1" x14ac:dyDescent="0.3">
      <c r="A341" s="747" t="s">
        <v>585</v>
      </c>
      <c r="B341" s="748" t="s">
        <v>586</v>
      </c>
      <c r="C341" s="749" t="s">
        <v>607</v>
      </c>
      <c r="D341" s="750" t="s">
        <v>608</v>
      </c>
      <c r="E341" s="751">
        <v>50113001</v>
      </c>
      <c r="F341" s="750" t="s">
        <v>613</v>
      </c>
      <c r="G341" s="749" t="s">
        <v>614</v>
      </c>
      <c r="H341" s="749">
        <v>176496</v>
      </c>
      <c r="I341" s="749">
        <v>76496</v>
      </c>
      <c r="J341" s="749" t="s">
        <v>663</v>
      </c>
      <c r="K341" s="749" t="s">
        <v>664</v>
      </c>
      <c r="L341" s="752">
        <v>125.43000000000002</v>
      </c>
      <c r="M341" s="752">
        <v>23</v>
      </c>
      <c r="N341" s="753">
        <v>2884.8900000000003</v>
      </c>
    </row>
    <row r="342" spans="1:14" ht="14.4" customHeight="1" x14ac:dyDescent="0.3">
      <c r="A342" s="747" t="s">
        <v>585</v>
      </c>
      <c r="B342" s="748" t="s">
        <v>586</v>
      </c>
      <c r="C342" s="749" t="s">
        <v>607</v>
      </c>
      <c r="D342" s="750" t="s">
        <v>608</v>
      </c>
      <c r="E342" s="751">
        <v>50113001</v>
      </c>
      <c r="F342" s="750" t="s">
        <v>613</v>
      </c>
      <c r="G342" s="749" t="s">
        <v>614</v>
      </c>
      <c r="H342" s="749">
        <v>162317</v>
      </c>
      <c r="I342" s="749">
        <v>62317</v>
      </c>
      <c r="J342" s="749" t="s">
        <v>1191</v>
      </c>
      <c r="K342" s="749" t="s">
        <v>668</v>
      </c>
      <c r="L342" s="752">
        <v>286</v>
      </c>
      <c r="M342" s="752">
        <v>3</v>
      </c>
      <c r="N342" s="753">
        <v>858</v>
      </c>
    </row>
    <row r="343" spans="1:14" ht="14.4" customHeight="1" x14ac:dyDescent="0.3">
      <c r="A343" s="747" t="s">
        <v>585</v>
      </c>
      <c r="B343" s="748" t="s">
        <v>586</v>
      </c>
      <c r="C343" s="749" t="s">
        <v>607</v>
      </c>
      <c r="D343" s="750" t="s">
        <v>608</v>
      </c>
      <c r="E343" s="751">
        <v>50113001</v>
      </c>
      <c r="F343" s="750" t="s">
        <v>613</v>
      </c>
      <c r="G343" s="749" t="s">
        <v>624</v>
      </c>
      <c r="H343" s="749">
        <v>145499</v>
      </c>
      <c r="I343" s="749">
        <v>45499</v>
      </c>
      <c r="J343" s="749" t="s">
        <v>673</v>
      </c>
      <c r="K343" s="749" t="s">
        <v>674</v>
      </c>
      <c r="L343" s="752">
        <v>101.73500000000001</v>
      </c>
      <c r="M343" s="752">
        <v>4</v>
      </c>
      <c r="N343" s="753">
        <v>406.94000000000005</v>
      </c>
    </row>
    <row r="344" spans="1:14" ht="14.4" customHeight="1" x14ac:dyDescent="0.3">
      <c r="A344" s="747" t="s">
        <v>585</v>
      </c>
      <c r="B344" s="748" t="s">
        <v>586</v>
      </c>
      <c r="C344" s="749" t="s">
        <v>607</v>
      </c>
      <c r="D344" s="750" t="s">
        <v>608</v>
      </c>
      <c r="E344" s="751">
        <v>50113001</v>
      </c>
      <c r="F344" s="750" t="s">
        <v>613</v>
      </c>
      <c r="G344" s="749" t="s">
        <v>624</v>
      </c>
      <c r="H344" s="749">
        <v>132225</v>
      </c>
      <c r="I344" s="749">
        <v>32225</v>
      </c>
      <c r="J344" s="749" t="s">
        <v>675</v>
      </c>
      <c r="K344" s="749" t="s">
        <v>1192</v>
      </c>
      <c r="L344" s="752">
        <v>72.34</v>
      </c>
      <c r="M344" s="752">
        <v>1</v>
      </c>
      <c r="N344" s="753">
        <v>72.34</v>
      </c>
    </row>
    <row r="345" spans="1:14" ht="14.4" customHeight="1" x14ac:dyDescent="0.3">
      <c r="A345" s="747" t="s">
        <v>585</v>
      </c>
      <c r="B345" s="748" t="s">
        <v>586</v>
      </c>
      <c r="C345" s="749" t="s">
        <v>607</v>
      </c>
      <c r="D345" s="750" t="s">
        <v>608</v>
      </c>
      <c r="E345" s="751">
        <v>50113001</v>
      </c>
      <c r="F345" s="750" t="s">
        <v>613</v>
      </c>
      <c r="G345" s="749" t="s">
        <v>624</v>
      </c>
      <c r="H345" s="749">
        <v>158037</v>
      </c>
      <c r="I345" s="749">
        <v>58037</v>
      </c>
      <c r="J345" s="749" t="s">
        <v>677</v>
      </c>
      <c r="K345" s="749" t="s">
        <v>678</v>
      </c>
      <c r="L345" s="752">
        <v>93.860000000000028</v>
      </c>
      <c r="M345" s="752">
        <v>2</v>
      </c>
      <c r="N345" s="753">
        <v>187.72000000000006</v>
      </c>
    </row>
    <row r="346" spans="1:14" ht="14.4" customHeight="1" x14ac:dyDescent="0.3">
      <c r="A346" s="747" t="s">
        <v>585</v>
      </c>
      <c r="B346" s="748" t="s">
        <v>586</v>
      </c>
      <c r="C346" s="749" t="s">
        <v>607</v>
      </c>
      <c r="D346" s="750" t="s">
        <v>608</v>
      </c>
      <c r="E346" s="751">
        <v>50113001</v>
      </c>
      <c r="F346" s="750" t="s">
        <v>613</v>
      </c>
      <c r="G346" s="749" t="s">
        <v>614</v>
      </c>
      <c r="H346" s="749">
        <v>845329</v>
      </c>
      <c r="I346" s="749">
        <v>0</v>
      </c>
      <c r="J346" s="749" t="s">
        <v>679</v>
      </c>
      <c r="K346" s="749" t="s">
        <v>587</v>
      </c>
      <c r="L346" s="752">
        <v>175.58</v>
      </c>
      <c r="M346" s="752">
        <v>3</v>
      </c>
      <c r="N346" s="753">
        <v>526.74</v>
      </c>
    </row>
    <row r="347" spans="1:14" ht="14.4" customHeight="1" x14ac:dyDescent="0.3">
      <c r="A347" s="747" t="s">
        <v>585</v>
      </c>
      <c r="B347" s="748" t="s">
        <v>586</v>
      </c>
      <c r="C347" s="749" t="s">
        <v>607</v>
      </c>
      <c r="D347" s="750" t="s">
        <v>608</v>
      </c>
      <c r="E347" s="751">
        <v>50113001</v>
      </c>
      <c r="F347" s="750" t="s">
        <v>613</v>
      </c>
      <c r="G347" s="749" t="s">
        <v>614</v>
      </c>
      <c r="H347" s="749">
        <v>203954</v>
      </c>
      <c r="I347" s="749">
        <v>203954</v>
      </c>
      <c r="J347" s="749" t="s">
        <v>1108</v>
      </c>
      <c r="K347" s="749" t="s">
        <v>1193</v>
      </c>
      <c r="L347" s="752">
        <v>92.4</v>
      </c>
      <c r="M347" s="752">
        <v>2</v>
      </c>
      <c r="N347" s="753">
        <v>184.8</v>
      </c>
    </row>
    <row r="348" spans="1:14" ht="14.4" customHeight="1" x14ac:dyDescent="0.3">
      <c r="A348" s="747" t="s">
        <v>585</v>
      </c>
      <c r="B348" s="748" t="s">
        <v>586</v>
      </c>
      <c r="C348" s="749" t="s">
        <v>607</v>
      </c>
      <c r="D348" s="750" t="s">
        <v>608</v>
      </c>
      <c r="E348" s="751">
        <v>50113001</v>
      </c>
      <c r="F348" s="750" t="s">
        <v>613</v>
      </c>
      <c r="G348" s="749" t="s">
        <v>624</v>
      </c>
      <c r="H348" s="749">
        <v>158692</v>
      </c>
      <c r="I348" s="749">
        <v>158692</v>
      </c>
      <c r="J348" s="749" t="s">
        <v>682</v>
      </c>
      <c r="K348" s="749" t="s">
        <v>1194</v>
      </c>
      <c r="L348" s="752">
        <v>26.146666666666661</v>
      </c>
      <c r="M348" s="752">
        <v>3</v>
      </c>
      <c r="N348" s="753">
        <v>78.439999999999984</v>
      </c>
    </row>
    <row r="349" spans="1:14" ht="14.4" customHeight="1" x14ac:dyDescent="0.3">
      <c r="A349" s="747" t="s">
        <v>585</v>
      </c>
      <c r="B349" s="748" t="s">
        <v>586</v>
      </c>
      <c r="C349" s="749" t="s">
        <v>607</v>
      </c>
      <c r="D349" s="750" t="s">
        <v>608</v>
      </c>
      <c r="E349" s="751">
        <v>50113001</v>
      </c>
      <c r="F349" s="750" t="s">
        <v>613</v>
      </c>
      <c r="G349" s="749" t="s">
        <v>614</v>
      </c>
      <c r="H349" s="749">
        <v>167939</v>
      </c>
      <c r="I349" s="749">
        <v>167939</v>
      </c>
      <c r="J349" s="749" t="s">
        <v>688</v>
      </c>
      <c r="K349" s="749" t="s">
        <v>689</v>
      </c>
      <c r="L349" s="752">
        <v>1625</v>
      </c>
      <c r="M349" s="752">
        <v>1</v>
      </c>
      <c r="N349" s="753">
        <v>1625</v>
      </c>
    </row>
    <row r="350" spans="1:14" ht="14.4" customHeight="1" x14ac:dyDescent="0.3">
      <c r="A350" s="747" t="s">
        <v>585</v>
      </c>
      <c r="B350" s="748" t="s">
        <v>586</v>
      </c>
      <c r="C350" s="749" t="s">
        <v>607</v>
      </c>
      <c r="D350" s="750" t="s">
        <v>608</v>
      </c>
      <c r="E350" s="751">
        <v>50113001</v>
      </c>
      <c r="F350" s="750" t="s">
        <v>613</v>
      </c>
      <c r="G350" s="749" t="s">
        <v>614</v>
      </c>
      <c r="H350" s="749">
        <v>100409</v>
      </c>
      <c r="I350" s="749">
        <v>409</v>
      </c>
      <c r="J350" s="749" t="s">
        <v>696</v>
      </c>
      <c r="K350" s="749" t="s">
        <v>697</v>
      </c>
      <c r="L350" s="752">
        <v>78.333466666666652</v>
      </c>
      <c r="M350" s="752">
        <v>300</v>
      </c>
      <c r="N350" s="753">
        <v>23500.039999999997</v>
      </c>
    </row>
    <row r="351" spans="1:14" ht="14.4" customHeight="1" x14ac:dyDescent="0.3">
      <c r="A351" s="747" t="s">
        <v>585</v>
      </c>
      <c r="B351" s="748" t="s">
        <v>586</v>
      </c>
      <c r="C351" s="749" t="s">
        <v>607</v>
      </c>
      <c r="D351" s="750" t="s">
        <v>608</v>
      </c>
      <c r="E351" s="751">
        <v>50113001</v>
      </c>
      <c r="F351" s="750" t="s">
        <v>613</v>
      </c>
      <c r="G351" s="749" t="s">
        <v>614</v>
      </c>
      <c r="H351" s="749">
        <v>137275</v>
      </c>
      <c r="I351" s="749">
        <v>137275</v>
      </c>
      <c r="J351" s="749" t="s">
        <v>1195</v>
      </c>
      <c r="K351" s="749" t="s">
        <v>1196</v>
      </c>
      <c r="L351" s="752">
        <v>1057.0200000000002</v>
      </c>
      <c r="M351" s="752">
        <v>1</v>
      </c>
      <c r="N351" s="753">
        <v>1057.0200000000002</v>
      </c>
    </row>
    <row r="352" spans="1:14" ht="14.4" customHeight="1" x14ac:dyDescent="0.3">
      <c r="A352" s="747" t="s">
        <v>585</v>
      </c>
      <c r="B352" s="748" t="s">
        <v>586</v>
      </c>
      <c r="C352" s="749" t="s">
        <v>607</v>
      </c>
      <c r="D352" s="750" t="s">
        <v>608</v>
      </c>
      <c r="E352" s="751">
        <v>50113001</v>
      </c>
      <c r="F352" s="750" t="s">
        <v>613</v>
      </c>
      <c r="G352" s="749" t="s">
        <v>614</v>
      </c>
      <c r="H352" s="749">
        <v>187814</v>
      </c>
      <c r="I352" s="749">
        <v>87814</v>
      </c>
      <c r="J352" s="749" t="s">
        <v>1197</v>
      </c>
      <c r="K352" s="749" t="s">
        <v>1198</v>
      </c>
      <c r="L352" s="752">
        <v>535.69333333333338</v>
      </c>
      <c r="M352" s="752">
        <v>3</v>
      </c>
      <c r="N352" s="753">
        <v>1607.0800000000002</v>
      </c>
    </row>
    <row r="353" spans="1:14" ht="14.4" customHeight="1" x14ac:dyDescent="0.3">
      <c r="A353" s="747" t="s">
        <v>585</v>
      </c>
      <c r="B353" s="748" t="s">
        <v>586</v>
      </c>
      <c r="C353" s="749" t="s">
        <v>607</v>
      </c>
      <c r="D353" s="750" t="s">
        <v>608</v>
      </c>
      <c r="E353" s="751">
        <v>50113001</v>
      </c>
      <c r="F353" s="750" t="s">
        <v>613</v>
      </c>
      <c r="G353" s="749" t="s">
        <v>614</v>
      </c>
      <c r="H353" s="749">
        <v>102132</v>
      </c>
      <c r="I353" s="749">
        <v>2132</v>
      </c>
      <c r="J353" s="749" t="s">
        <v>1199</v>
      </c>
      <c r="K353" s="749" t="s">
        <v>1200</v>
      </c>
      <c r="L353" s="752">
        <v>135.80599999999998</v>
      </c>
      <c r="M353" s="752">
        <v>5</v>
      </c>
      <c r="N353" s="753">
        <v>679.03</v>
      </c>
    </row>
    <row r="354" spans="1:14" ht="14.4" customHeight="1" x14ac:dyDescent="0.3">
      <c r="A354" s="747" t="s">
        <v>585</v>
      </c>
      <c r="B354" s="748" t="s">
        <v>586</v>
      </c>
      <c r="C354" s="749" t="s">
        <v>607</v>
      </c>
      <c r="D354" s="750" t="s">
        <v>608</v>
      </c>
      <c r="E354" s="751">
        <v>50113001</v>
      </c>
      <c r="F354" s="750" t="s">
        <v>613</v>
      </c>
      <c r="G354" s="749" t="s">
        <v>614</v>
      </c>
      <c r="H354" s="749">
        <v>843217</v>
      </c>
      <c r="I354" s="749">
        <v>0</v>
      </c>
      <c r="J354" s="749" t="s">
        <v>1201</v>
      </c>
      <c r="K354" s="749" t="s">
        <v>1202</v>
      </c>
      <c r="L354" s="752">
        <v>187.88499999999999</v>
      </c>
      <c r="M354" s="752">
        <v>20</v>
      </c>
      <c r="N354" s="753">
        <v>3757.7</v>
      </c>
    </row>
    <row r="355" spans="1:14" ht="14.4" customHeight="1" x14ac:dyDescent="0.3">
      <c r="A355" s="747" t="s">
        <v>585</v>
      </c>
      <c r="B355" s="748" t="s">
        <v>586</v>
      </c>
      <c r="C355" s="749" t="s">
        <v>607</v>
      </c>
      <c r="D355" s="750" t="s">
        <v>608</v>
      </c>
      <c r="E355" s="751">
        <v>50113001</v>
      </c>
      <c r="F355" s="750" t="s">
        <v>613</v>
      </c>
      <c r="G355" s="749" t="s">
        <v>614</v>
      </c>
      <c r="H355" s="749">
        <v>150660</v>
      </c>
      <c r="I355" s="749">
        <v>150660</v>
      </c>
      <c r="J355" s="749" t="s">
        <v>1203</v>
      </c>
      <c r="K355" s="749" t="s">
        <v>1204</v>
      </c>
      <c r="L355" s="752">
        <v>794.81795918367345</v>
      </c>
      <c r="M355" s="752">
        <v>49</v>
      </c>
      <c r="N355" s="753">
        <v>38946.080000000002</v>
      </c>
    </row>
    <row r="356" spans="1:14" ht="14.4" customHeight="1" x14ac:dyDescent="0.3">
      <c r="A356" s="747" t="s">
        <v>585</v>
      </c>
      <c r="B356" s="748" t="s">
        <v>586</v>
      </c>
      <c r="C356" s="749" t="s">
        <v>607</v>
      </c>
      <c r="D356" s="750" t="s">
        <v>608</v>
      </c>
      <c r="E356" s="751">
        <v>50113001</v>
      </c>
      <c r="F356" s="750" t="s">
        <v>613</v>
      </c>
      <c r="G356" s="749" t="s">
        <v>614</v>
      </c>
      <c r="H356" s="749">
        <v>145981</v>
      </c>
      <c r="I356" s="749">
        <v>45981</v>
      </c>
      <c r="J356" s="749" t="s">
        <v>1205</v>
      </c>
      <c r="K356" s="749" t="s">
        <v>1206</v>
      </c>
      <c r="L356" s="752">
        <v>1704.5600000000002</v>
      </c>
      <c r="M356" s="752">
        <v>14</v>
      </c>
      <c r="N356" s="753">
        <v>23863.840000000004</v>
      </c>
    </row>
    <row r="357" spans="1:14" ht="14.4" customHeight="1" x14ac:dyDescent="0.3">
      <c r="A357" s="747" t="s">
        <v>585</v>
      </c>
      <c r="B357" s="748" t="s">
        <v>586</v>
      </c>
      <c r="C357" s="749" t="s">
        <v>607</v>
      </c>
      <c r="D357" s="750" t="s">
        <v>608</v>
      </c>
      <c r="E357" s="751">
        <v>50113001</v>
      </c>
      <c r="F357" s="750" t="s">
        <v>613</v>
      </c>
      <c r="G357" s="749" t="s">
        <v>624</v>
      </c>
      <c r="H357" s="749">
        <v>846446</v>
      </c>
      <c r="I357" s="749">
        <v>124343</v>
      </c>
      <c r="J357" s="749" t="s">
        <v>1207</v>
      </c>
      <c r="K357" s="749" t="s">
        <v>1194</v>
      </c>
      <c r="L357" s="752">
        <v>43.76</v>
      </c>
      <c r="M357" s="752">
        <v>2</v>
      </c>
      <c r="N357" s="753">
        <v>87.52</v>
      </c>
    </row>
    <row r="358" spans="1:14" ht="14.4" customHeight="1" x14ac:dyDescent="0.3">
      <c r="A358" s="747" t="s">
        <v>585</v>
      </c>
      <c r="B358" s="748" t="s">
        <v>586</v>
      </c>
      <c r="C358" s="749" t="s">
        <v>607</v>
      </c>
      <c r="D358" s="750" t="s">
        <v>608</v>
      </c>
      <c r="E358" s="751">
        <v>50113001</v>
      </c>
      <c r="F358" s="750" t="s">
        <v>613</v>
      </c>
      <c r="G358" s="749" t="s">
        <v>624</v>
      </c>
      <c r="H358" s="749">
        <v>117425</v>
      </c>
      <c r="I358" s="749">
        <v>17425</v>
      </c>
      <c r="J358" s="749" t="s">
        <v>1208</v>
      </c>
      <c r="K358" s="749" t="s">
        <v>1209</v>
      </c>
      <c r="L358" s="752">
        <v>19.789999999999996</v>
      </c>
      <c r="M358" s="752">
        <v>1</v>
      </c>
      <c r="N358" s="753">
        <v>19.789999999999996</v>
      </c>
    </row>
    <row r="359" spans="1:14" ht="14.4" customHeight="1" x14ac:dyDescent="0.3">
      <c r="A359" s="747" t="s">
        <v>585</v>
      </c>
      <c r="B359" s="748" t="s">
        <v>586</v>
      </c>
      <c r="C359" s="749" t="s">
        <v>607</v>
      </c>
      <c r="D359" s="750" t="s">
        <v>608</v>
      </c>
      <c r="E359" s="751">
        <v>50113001</v>
      </c>
      <c r="F359" s="750" t="s">
        <v>613</v>
      </c>
      <c r="G359" s="749" t="s">
        <v>624</v>
      </c>
      <c r="H359" s="749">
        <v>117431</v>
      </c>
      <c r="I359" s="749">
        <v>17431</v>
      </c>
      <c r="J359" s="749" t="s">
        <v>705</v>
      </c>
      <c r="K359" s="749" t="s">
        <v>623</v>
      </c>
      <c r="L359" s="752">
        <v>27.091250000000002</v>
      </c>
      <c r="M359" s="752">
        <v>8</v>
      </c>
      <c r="N359" s="753">
        <v>216.73000000000002</v>
      </c>
    </row>
    <row r="360" spans="1:14" ht="14.4" customHeight="1" x14ac:dyDescent="0.3">
      <c r="A360" s="747" t="s">
        <v>585</v>
      </c>
      <c r="B360" s="748" t="s">
        <v>586</v>
      </c>
      <c r="C360" s="749" t="s">
        <v>607</v>
      </c>
      <c r="D360" s="750" t="s">
        <v>608</v>
      </c>
      <c r="E360" s="751">
        <v>50113001</v>
      </c>
      <c r="F360" s="750" t="s">
        <v>613</v>
      </c>
      <c r="G360" s="749" t="s">
        <v>614</v>
      </c>
      <c r="H360" s="749">
        <v>156992</v>
      </c>
      <c r="I360" s="749">
        <v>56992</v>
      </c>
      <c r="J360" s="749" t="s">
        <v>1210</v>
      </c>
      <c r="K360" s="749" t="s">
        <v>1211</v>
      </c>
      <c r="L360" s="752">
        <v>61.440000000000012</v>
      </c>
      <c r="M360" s="752">
        <v>1</v>
      </c>
      <c r="N360" s="753">
        <v>61.440000000000012</v>
      </c>
    </row>
    <row r="361" spans="1:14" ht="14.4" customHeight="1" x14ac:dyDescent="0.3">
      <c r="A361" s="747" t="s">
        <v>585</v>
      </c>
      <c r="B361" s="748" t="s">
        <v>586</v>
      </c>
      <c r="C361" s="749" t="s">
        <v>607</v>
      </c>
      <c r="D361" s="750" t="s">
        <v>608</v>
      </c>
      <c r="E361" s="751">
        <v>50113001</v>
      </c>
      <c r="F361" s="750" t="s">
        <v>613</v>
      </c>
      <c r="G361" s="749" t="s">
        <v>614</v>
      </c>
      <c r="H361" s="749">
        <v>156993</v>
      </c>
      <c r="I361" s="749">
        <v>56993</v>
      </c>
      <c r="J361" s="749" t="s">
        <v>710</v>
      </c>
      <c r="K361" s="749" t="s">
        <v>711</v>
      </c>
      <c r="L361" s="752">
        <v>73.149999999999991</v>
      </c>
      <c r="M361" s="752">
        <v>3</v>
      </c>
      <c r="N361" s="753">
        <v>219.45</v>
      </c>
    </row>
    <row r="362" spans="1:14" ht="14.4" customHeight="1" x14ac:dyDescent="0.3">
      <c r="A362" s="747" t="s">
        <v>585</v>
      </c>
      <c r="B362" s="748" t="s">
        <v>586</v>
      </c>
      <c r="C362" s="749" t="s">
        <v>607</v>
      </c>
      <c r="D362" s="750" t="s">
        <v>608</v>
      </c>
      <c r="E362" s="751">
        <v>50113001</v>
      </c>
      <c r="F362" s="750" t="s">
        <v>613</v>
      </c>
      <c r="G362" s="749" t="s">
        <v>624</v>
      </c>
      <c r="H362" s="749">
        <v>214427</v>
      </c>
      <c r="I362" s="749">
        <v>214427</v>
      </c>
      <c r="J362" s="749" t="s">
        <v>719</v>
      </c>
      <c r="K362" s="749" t="s">
        <v>720</v>
      </c>
      <c r="L362" s="752">
        <v>16.581699999999998</v>
      </c>
      <c r="M362" s="752">
        <v>500</v>
      </c>
      <c r="N362" s="753">
        <v>8290.8499999999985</v>
      </c>
    </row>
    <row r="363" spans="1:14" ht="14.4" customHeight="1" x14ac:dyDescent="0.3">
      <c r="A363" s="747" t="s">
        <v>585</v>
      </c>
      <c r="B363" s="748" t="s">
        <v>586</v>
      </c>
      <c r="C363" s="749" t="s">
        <v>607</v>
      </c>
      <c r="D363" s="750" t="s">
        <v>608</v>
      </c>
      <c r="E363" s="751">
        <v>50113001</v>
      </c>
      <c r="F363" s="750" t="s">
        <v>613</v>
      </c>
      <c r="G363" s="749" t="s">
        <v>624</v>
      </c>
      <c r="H363" s="749">
        <v>113767</v>
      </c>
      <c r="I363" s="749">
        <v>13767</v>
      </c>
      <c r="J363" s="749" t="s">
        <v>721</v>
      </c>
      <c r="K363" s="749" t="s">
        <v>722</v>
      </c>
      <c r="L363" s="752">
        <v>44.66</v>
      </c>
      <c r="M363" s="752">
        <v>2</v>
      </c>
      <c r="N363" s="753">
        <v>89.32</v>
      </c>
    </row>
    <row r="364" spans="1:14" ht="14.4" customHeight="1" x14ac:dyDescent="0.3">
      <c r="A364" s="747" t="s">
        <v>585</v>
      </c>
      <c r="B364" s="748" t="s">
        <v>586</v>
      </c>
      <c r="C364" s="749" t="s">
        <v>607</v>
      </c>
      <c r="D364" s="750" t="s">
        <v>608</v>
      </c>
      <c r="E364" s="751">
        <v>50113001</v>
      </c>
      <c r="F364" s="750" t="s">
        <v>613</v>
      </c>
      <c r="G364" s="749" t="s">
        <v>624</v>
      </c>
      <c r="H364" s="749">
        <v>113768</v>
      </c>
      <c r="I364" s="749">
        <v>13768</v>
      </c>
      <c r="J364" s="749" t="s">
        <v>721</v>
      </c>
      <c r="K364" s="749" t="s">
        <v>723</v>
      </c>
      <c r="L364" s="752">
        <v>89.75</v>
      </c>
      <c r="M364" s="752">
        <v>2</v>
      </c>
      <c r="N364" s="753">
        <v>179.5</v>
      </c>
    </row>
    <row r="365" spans="1:14" ht="14.4" customHeight="1" x14ac:dyDescent="0.3">
      <c r="A365" s="747" t="s">
        <v>585</v>
      </c>
      <c r="B365" s="748" t="s">
        <v>586</v>
      </c>
      <c r="C365" s="749" t="s">
        <v>607</v>
      </c>
      <c r="D365" s="750" t="s">
        <v>608</v>
      </c>
      <c r="E365" s="751">
        <v>50113001</v>
      </c>
      <c r="F365" s="750" t="s">
        <v>613</v>
      </c>
      <c r="G365" s="749" t="s">
        <v>624</v>
      </c>
      <c r="H365" s="749">
        <v>848765</v>
      </c>
      <c r="I365" s="749">
        <v>107938</v>
      </c>
      <c r="J365" s="749" t="s">
        <v>721</v>
      </c>
      <c r="K365" s="749" t="s">
        <v>724</v>
      </c>
      <c r="L365" s="752">
        <v>128.52333333333331</v>
      </c>
      <c r="M365" s="752">
        <v>120</v>
      </c>
      <c r="N365" s="753">
        <v>15422.799999999997</v>
      </c>
    </row>
    <row r="366" spans="1:14" ht="14.4" customHeight="1" x14ac:dyDescent="0.3">
      <c r="A366" s="747" t="s">
        <v>585</v>
      </c>
      <c r="B366" s="748" t="s">
        <v>586</v>
      </c>
      <c r="C366" s="749" t="s">
        <v>607</v>
      </c>
      <c r="D366" s="750" t="s">
        <v>608</v>
      </c>
      <c r="E366" s="751">
        <v>50113001</v>
      </c>
      <c r="F366" s="750" t="s">
        <v>613</v>
      </c>
      <c r="G366" s="749" t="s">
        <v>614</v>
      </c>
      <c r="H366" s="749">
        <v>845813</v>
      </c>
      <c r="I366" s="749">
        <v>0</v>
      </c>
      <c r="J366" s="749" t="s">
        <v>729</v>
      </c>
      <c r="K366" s="749" t="s">
        <v>587</v>
      </c>
      <c r="L366" s="752">
        <v>540.8950000000001</v>
      </c>
      <c r="M366" s="752">
        <v>12</v>
      </c>
      <c r="N366" s="753">
        <v>6490.7400000000007</v>
      </c>
    </row>
    <row r="367" spans="1:14" ht="14.4" customHeight="1" x14ac:dyDescent="0.3">
      <c r="A367" s="747" t="s">
        <v>585</v>
      </c>
      <c r="B367" s="748" t="s">
        <v>586</v>
      </c>
      <c r="C367" s="749" t="s">
        <v>607</v>
      </c>
      <c r="D367" s="750" t="s">
        <v>608</v>
      </c>
      <c r="E367" s="751">
        <v>50113001</v>
      </c>
      <c r="F367" s="750" t="s">
        <v>613</v>
      </c>
      <c r="G367" s="749" t="s">
        <v>614</v>
      </c>
      <c r="H367" s="749">
        <v>193105</v>
      </c>
      <c r="I367" s="749">
        <v>93105</v>
      </c>
      <c r="J367" s="749" t="s">
        <v>730</v>
      </c>
      <c r="K367" s="749" t="s">
        <v>732</v>
      </c>
      <c r="L367" s="752">
        <v>207.8125</v>
      </c>
      <c r="M367" s="752">
        <v>8</v>
      </c>
      <c r="N367" s="753">
        <v>1662.5</v>
      </c>
    </row>
    <row r="368" spans="1:14" ht="14.4" customHeight="1" x14ac:dyDescent="0.3">
      <c r="A368" s="747" t="s">
        <v>585</v>
      </c>
      <c r="B368" s="748" t="s">
        <v>586</v>
      </c>
      <c r="C368" s="749" t="s">
        <v>607</v>
      </c>
      <c r="D368" s="750" t="s">
        <v>608</v>
      </c>
      <c r="E368" s="751">
        <v>50113001</v>
      </c>
      <c r="F368" s="750" t="s">
        <v>613</v>
      </c>
      <c r="G368" s="749" t="s">
        <v>624</v>
      </c>
      <c r="H368" s="749">
        <v>847134</v>
      </c>
      <c r="I368" s="749">
        <v>151050</v>
      </c>
      <c r="J368" s="749" t="s">
        <v>1212</v>
      </c>
      <c r="K368" s="749" t="s">
        <v>1213</v>
      </c>
      <c r="L368" s="752">
        <v>501.82000000000005</v>
      </c>
      <c r="M368" s="752">
        <v>2</v>
      </c>
      <c r="N368" s="753">
        <v>1003.6400000000001</v>
      </c>
    </row>
    <row r="369" spans="1:14" ht="14.4" customHeight="1" x14ac:dyDescent="0.3">
      <c r="A369" s="747" t="s">
        <v>585</v>
      </c>
      <c r="B369" s="748" t="s">
        <v>586</v>
      </c>
      <c r="C369" s="749" t="s">
        <v>607</v>
      </c>
      <c r="D369" s="750" t="s">
        <v>608</v>
      </c>
      <c r="E369" s="751">
        <v>50113001</v>
      </c>
      <c r="F369" s="750" t="s">
        <v>613</v>
      </c>
      <c r="G369" s="749" t="s">
        <v>614</v>
      </c>
      <c r="H369" s="749">
        <v>989970</v>
      </c>
      <c r="I369" s="749">
        <v>168651</v>
      </c>
      <c r="J369" s="749" t="s">
        <v>736</v>
      </c>
      <c r="K369" s="749" t="s">
        <v>1214</v>
      </c>
      <c r="L369" s="752">
        <v>13831.079999999998</v>
      </c>
      <c r="M369" s="752">
        <v>18</v>
      </c>
      <c r="N369" s="753">
        <v>248959.43999999997</v>
      </c>
    </row>
    <row r="370" spans="1:14" ht="14.4" customHeight="1" x14ac:dyDescent="0.3">
      <c r="A370" s="747" t="s">
        <v>585</v>
      </c>
      <c r="B370" s="748" t="s">
        <v>586</v>
      </c>
      <c r="C370" s="749" t="s">
        <v>607</v>
      </c>
      <c r="D370" s="750" t="s">
        <v>608</v>
      </c>
      <c r="E370" s="751">
        <v>50113001</v>
      </c>
      <c r="F370" s="750" t="s">
        <v>613</v>
      </c>
      <c r="G370" s="749" t="s">
        <v>614</v>
      </c>
      <c r="H370" s="749">
        <v>208694</v>
      </c>
      <c r="I370" s="749">
        <v>208694</v>
      </c>
      <c r="J370" s="749" t="s">
        <v>738</v>
      </c>
      <c r="K370" s="749" t="s">
        <v>949</v>
      </c>
      <c r="L370" s="752">
        <v>40.250000000000007</v>
      </c>
      <c r="M370" s="752">
        <v>1</v>
      </c>
      <c r="N370" s="753">
        <v>40.250000000000007</v>
      </c>
    </row>
    <row r="371" spans="1:14" ht="14.4" customHeight="1" x14ac:dyDescent="0.3">
      <c r="A371" s="747" t="s">
        <v>585</v>
      </c>
      <c r="B371" s="748" t="s">
        <v>586</v>
      </c>
      <c r="C371" s="749" t="s">
        <v>607</v>
      </c>
      <c r="D371" s="750" t="s">
        <v>608</v>
      </c>
      <c r="E371" s="751">
        <v>50113001</v>
      </c>
      <c r="F371" s="750" t="s">
        <v>613</v>
      </c>
      <c r="G371" s="749" t="s">
        <v>614</v>
      </c>
      <c r="H371" s="749">
        <v>117011</v>
      </c>
      <c r="I371" s="749">
        <v>17011</v>
      </c>
      <c r="J371" s="749" t="s">
        <v>1215</v>
      </c>
      <c r="K371" s="749" t="s">
        <v>1216</v>
      </c>
      <c r="L371" s="752">
        <v>145.63999999999996</v>
      </c>
      <c r="M371" s="752">
        <v>10</v>
      </c>
      <c r="N371" s="753">
        <v>1456.3999999999996</v>
      </c>
    </row>
    <row r="372" spans="1:14" ht="14.4" customHeight="1" x14ac:dyDescent="0.3">
      <c r="A372" s="747" t="s">
        <v>585</v>
      </c>
      <c r="B372" s="748" t="s">
        <v>586</v>
      </c>
      <c r="C372" s="749" t="s">
        <v>607</v>
      </c>
      <c r="D372" s="750" t="s">
        <v>608</v>
      </c>
      <c r="E372" s="751">
        <v>50113001</v>
      </c>
      <c r="F372" s="750" t="s">
        <v>613</v>
      </c>
      <c r="G372" s="749" t="s">
        <v>614</v>
      </c>
      <c r="H372" s="749">
        <v>103645</v>
      </c>
      <c r="I372" s="749">
        <v>3645</v>
      </c>
      <c r="J372" s="749" t="s">
        <v>1217</v>
      </c>
      <c r="K372" s="749" t="s">
        <v>1218</v>
      </c>
      <c r="L372" s="752">
        <v>69.919999999999987</v>
      </c>
      <c r="M372" s="752">
        <v>1</v>
      </c>
      <c r="N372" s="753">
        <v>69.919999999999987</v>
      </c>
    </row>
    <row r="373" spans="1:14" ht="14.4" customHeight="1" x14ac:dyDescent="0.3">
      <c r="A373" s="747" t="s">
        <v>585</v>
      </c>
      <c r="B373" s="748" t="s">
        <v>586</v>
      </c>
      <c r="C373" s="749" t="s">
        <v>607</v>
      </c>
      <c r="D373" s="750" t="s">
        <v>608</v>
      </c>
      <c r="E373" s="751">
        <v>50113001</v>
      </c>
      <c r="F373" s="750" t="s">
        <v>613</v>
      </c>
      <c r="G373" s="749" t="s">
        <v>614</v>
      </c>
      <c r="H373" s="749">
        <v>108499</v>
      </c>
      <c r="I373" s="749">
        <v>8499</v>
      </c>
      <c r="J373" s="749" t="s">
        <v>746</v>
      </c>
      <c r="K373" s="749" t="s">
        <v>747</v>
      </c>
      <c r="L373" s="752">
        <v>111.52000000000004</v>
      </c>
      <c r="M373" s="752">
        <v>172</v>
      </c>
      <c r="N373" s="753">
        <v>19181.440000000006</v>
      </c>
    </row>
    <row r="374" spans="1:14" ht="14.4" customHeight="1" x14ac:dyDescent="0.3">
      <c r="A374" s="747" t="s">
        <v>585</v>
      </c>
      <c r="B374" s="748" t="s">
        <v>586</v>
      </c>
      <c r="C374" s="749" t="s">
        <v>607</v>
      </c>
      <c r="D374" s="750" t="s">
        <v>608</v>
      </c>
      <c r="E374" s="751">
        <v>50113001</v>
      </c>
      <c r="F374" s="750" t="s">
        <v>613</v>
      </c>
      <c r="G374" s="749" t="s">
        <v>614</v>
      </c>
      <c r="H374" s="749">
        <v>104071</v>
      </c>
      <c r="I374" s="749">
        <v>4071</v>
      </c>
      <c r="J374" s="749" t="s">
        <v>748</v>
      </c>
      <c r="K374" s="749" t="s">
        <v>1219</v>
      </c>
      <c r="L374" s="752">
        <v>152.98000000000002</v>
      </c>
      <c r="M374" s="752">
        <v>4</v>
      </c>
      <c r="N374" s="753">
        <v>611.92000000000007</v>
      </c>
    </row>
    <row r="375" spans="1:14" ht="14.4" customHeight="1" x14ac:dyDescent="0.3">
      <c r="A375" s="747" t="s">
        <v>585</v>
      </c>
      <c r="B375" s="748" t="s">
        <v>586</v>
      </c>
      <c r="C375" s="749" t="s">
        <v>607</v>
      </c>
      <c r="D375" s="750" t="s">
        <v>608</v>
      </c>
      <c r="E375" s="751">
        <v>50113001</v>
      </c>
      <c r="F375" s="750" t="s">
        <v>613</v>
      </c>
      <c r="G375" s="749" t="s">
        <v>614</v>
      </c>
      <c r="H375" s="749">
        <v>846599</v>
      </c>
      <c r="I375" s="749">
        <v>107754</v>
      </c>
      <c r="J375" s="749" t="s">
        <v>750</v>
      </c>
      <c r="K375" s="749" t="s">
        <v>587</v>
      </c>
      <c r="L375" s="752">
        <v>131.30350000000001</v>
      </c>
      <c r="M375" s="752">
        <v>100</v>
      </c>
      <c r="N375" s="753">
        <v>13130.35</v>
      </c>
    </row>
    <row r="376" spans="1:14" ht="14.4" customHeight="1" x14ac:dyDescent="0.3">
      <c r="A376" s="747" t="s">
        <v>585</v>
      </c>
      <c r="B376" s="748" t="s">
        <v>586</v>
      </c>
      <c r="C376" s="749" t="s">
        <v>607</v>
      </c>
      <c r="D376" s="750" t="s">
        <v>608</v>
      </c>
      <c r="E376" s="751">
        <v>50113001</v>
      </c>
      <c r="F376" s="750" t="s">
        <v>613</v>
      </c>
      <c r="G376" s="749" t="s">
        <v>614</v>
      </c>
      <c r="H376" s="749">
        <v>58880</v>
      </c>
      <c r="I376" s="749">
        <v>58880</v>
      </c>
      <c r="J376" s="749" t="s">
        <v>751</v>
      </c>
      <c r="K376" s="749" t="s">
        <v>752</v>
      </c>
      <c r="L376" s="752">
        <v>46.11</v>
      </c>
      <c r="M376" s="752">
        <v>2</v>
      </c>
      <c r="N376" s="753">
        <v>92.22</v>
      </c>
    </row>
    <row r="377" spans="1:14" ht="14.4" customHeight="1" x14ac:dyDescent="0.3">
      <c r="A377" s="747" t="s">
        <v>585</v>
      </c>
      <c r="B377" s="748" t="s">
        <v>586</v>
      </c>
      <c r="C377" s="749" t="s">
        <v>607</v>
      </c>
      <c r="D377" s="750" t="s">
        <v>608</v>
      </c>
      <c r="E377" s="751">
        <v>50113001</v>
      </c>
      <c r="F377" s="750" t="s">
        <v>613</v>
      </c>
      <c r="G377" s="749" t="s">
        <v>624</v>
      </c>
      <c r="H377" s="749">
        <v>142150</v>
      </c>
      <c r="I377" s="749">
        <v>142150</v>
      </c>
      <c r="J377" s="749" t="s">
        <v>1220</v>
      </c>
      <c r="K377" s="749" t="s">
        <v>1221</v>
      </c>
      <c r="L377" s="752">
        <v>197.56000000000006</v>
      </c>
      <c r="M377" s="752">
        <v>1</v>
      </c>
      <c r="N377" s="753">
        <v>197.56000000000006</v>
      </c>
    </row>
    <row r="378" spans="1:14" ht="14.4" customHeight="1" x14ac:dyDescent="0.3">
      <c r="A378" s="747" t="s">
        <v>585</v>
      </c>
      <c r="B378" s="748" t="s">
        <v>586</v>
      </c>
      <c r="C378" s="749" t="s">
        <v>607</v>
      </c>
      <c r="D378" s="750" t="s">
        <v>608</v>
      </c>
      <c r="E378" s="751">
        <v>50113001</v>
      </c>
      <c r="F378" s="750" t="s">
        <v>613</v>
      </c>
      <c r="G378" s="749" t="s">
        <v>624</v>
      </c>
      <c r="H378" s="749">
        <v>215713</v>
      </c>
      <c r="I378" s="749">
        <v>215713</v>
      </c>
      <c r="J378" s="749" t="s">
        <v>754</v>
      </c>
      <c r="K378" s="749" t="s">
        <v>1222</v>
      </c>
      <c r="L378" s="752">
        <v>51.960000468172744</v>
      </c>
      <c r="M378" s="752">
        <v>6</v>
      </c>
      <c r="N378" s="753">
        <v>311.76000280903645</v>
      </c>
    </row>
    <row r="379" spans="1:14" ht="14.4" customHeight="1" x14ac:dyDescent="0.3">
      <c r="A379" s="747" t="s">
        <v>585</v>
      </c>
      <c r="B379" s="748" t="s">
        <v>586</v>
      </c>
      <c r="C379" s="749" t="s">
        <v>607</v>
      </c>
      <c r="D379" s="750" t="s">
        <v>608</v>
      </c>
      <c r="E379" s="751">
        <v>50113001</v>
      </c>
      <c r="F379" s="750" t="s">
        <v>613</v>
      </c>
      <c r="G379" s="749" t="s">
        <v>614</v>
      </c>
      <c r="H379" s="749">
        <v>930535</v>
      </c>
      <c r="I379" s="749">
        <v>0</v>
      </c>
      <c r="J379" s="749" t="s">
        <v>757</v>
      </c>
      <c r="K379" s="749" t="s">
        <v>587</v>
      </c>
      <c r="L379" s="752">
        <v>156.61447012949546</v>
      </c>
      <c r="M379" s="752">
        <v>39</v>
      </c>
      <c r="N379" s="753">
        <v>6107.9643350503229</v>
      </c>
    </row>
    <row r="380" spans="1:14" ht="14.4" customHeight="1" x14ac:dyDescent="0.3">
      <c r="A380" s="747" t="s">
        <v>585</v>
      </c>
      <c r="B380" s="748" t="s">
        <v>586</v>
      </c>
      <c r="C380" s="749" t="s">
        <v>607</v>
      </c>
      <c r="D380" s="750" t="s">
        <v>608</v>
      </c>
      <c r="E380" s="751">
        <v>50113001</v>
      </c>
      <c r="F380" s="750" t="s">
        <v>613</v>
      </c>
      <c r="G380" s="749" t="s">
        <v>614</v>
      </c>
      <c r="H380" s="749">
        <v>905097</v>
      </c>
      <c r="I380" s="749">
        <v>158767</v>
      </c>
      <c r="J380" s="749" t="s">
        <v>1223</v>
      </c>
      <c r="K380" s="749" t="s">
        <v>1224</v>
      </c>
      <c r="L380" s="752">
        <v>175.03895055713824</v>
      </c>
      <c r="M380" s="752">
        <v>6</v>
      </c>
      <c r="N380" s="753">
        <v>1050.2337033428294</v>
      </c>
    </row>
    <row r="381" spans="1:14" ht="14.4" customHeight="1" x14ac:dyDescent="0.3">
      <c r="A381" s="747" t="s">
        <v>585</v>
      </c>
      <c r="B381" s="748" t="s">
        <v>586</v>
      </c>
      <c r="C381" s="749" t="s">
        <v>607</v>
      </c>
      <c r="D381" s="750" t="s">
        <v>608</v>
      </c>
      <c r="E381" s="751">
        <v>50113001</v>
      </c>
      <c r="F381" s="750" t="s">
        <v>613</v>
      </c>
      <c r="G381" s="749" t="s">
        <v>614</v>
      </c>
      <c r="H381" s="749">
        <v>920170</v>
      </c>
      <c r="I381" s="749">
        <v>0</v>
      </c>
      <c r="J381" s="749" t="s">
        <v>1225</v>
      </c>
      <c r="K381" s="749" t="s">
        <v>587</v>
      </c>
      <c r="L381" s="752">
        <v>75.166019306976978</v>
      </c>
      <c r="M381" s="752">
        <v>2</v>
      </c>
      <c r="N381" s="753">
        <v>150.33203861395396</v>
      </c>
    </row>
    <row r="382" spans="1:14" ht="14.4" customHeight="1" x14ac:dyDescent="0.3">
      <c r="A382" s="747" t="s">
        <v>585</v>
      </c>
      <c r="B382" s="748" t="s">
        <v>586</v>
      </c>
      <c r="C382" s="749" t="s">
        <v>607</v>
      </c>
      <c r="D382" s="750" t="s">
        <v>608</v>
      </c>
      <c r="E382" s="751">
        <v>50113001</v>
      </c>
      <c r="F382" s="750" t="s">
        <v>613</v>
      </c>
      <c r="G382" s="749" t="s">
        <v>624</v>
      </c>
      <c r="H382" s="749">
        <v>847425</v>
      </c>
      <c r="I382" s="749">
        <v>134513</v>
      </c>
      <c r="J382" s="749" t="s">
        <v>1226</v>
      </c>
      <c r="K382" s="749" t="s">
        <v>1227</v>
      </c>
      <c r="L382" s="752">
        <v>100.58</v>
      </c>
      <c r="M382" s="752">
        <v>1</v>
      </c>
      <c r="N382" s="753">
        <v>100.58</v>
      </c>
    </row>
    <row r="383" spans="1:14" ht="14.4" customHeight="1" x14ac:dyDescent="0.3">
      <c r="A383" s="747" t="s">
        <v>585</v>
      </c>
      <c r="B383" s="748" t="s">
        <v>586</v>
      </c>
      <c r="C383" s="749" t="s">
        <v>607</v>
      </c>
      <c r="D383" s="750" t="s">
        <v>608</v>
      </c>
      <c r="E383" s="751">
        <v>50113001</v>
      </c>
      <c r="F383" s="750" t="s">
        <v>613</v>
      </c>
      <c r="G383" s="749" t="s">
        <v>614</v>
      </c>
      <c r="H383" s="749">
        <v>145273</v>
      </c>
      <c r="I383" s="749">
        <v>45273</v>
      </c>
      <c r="J383" s="749" t="s">
        <v>1228</v>
      </c>
      <c r="K383" s="749" t="s">
        <v>1028</v>
      </c>
      <c r="L383" s="752">
        <v>50.470000000000013</v>
      </c>
      <c r="M383" s="752">
        <v>1</v>
      </c>
      <c r="N383" s="753">
        <v>50.470000000000013</v>
      </c>
    </row>
    <row r="384" spans="1:14" ht="14.4" customHeight="1" x14ac:dyDescent="0.3">
      <c r="A384" s="747" t="s">
        <v>585</v>
      </c>
      <c r="B384" s="748" t="s">
        <v>586</v>
      </c>
      <c r="C384" s="749" t="s">
        <v>607</v>
      </c>
      <c r="D384" s="750" t="s">
        <v>608</v>
      </c>
      <c r="E384" s="751">
        <v>50113001</v>
      </c>
      <c r="F384" s="750" t="s">
        <v>613</v>
      </c>
      <c r="G384" s="749" t="s">
        <v>614</v>
      </c>
      <c r="H384" s="749">
        <v>197026</v>
      </c>
      <c r="I384" s="749">
        <v>97026</v>
      </c>
      <c r="J384" s="749" t="s">
        <v>772</v>
      </c>
      <c r="K384" s="749" t="s">
        <v>773</v>
      </c>
      <c r="L384" s="752">
        <v>45.109999999999985</v>
      </c>
      <c r="M384" s="752">
        <v>1</v>
      </c>
      <c r="N384" s="753">
        <v>45.109999999999985</v>
      </c>
    </row>
    <row r="385" spans="1:14" ht="14.4" customHeight="1" x14ac:dyDescent="0.3">
      <c r="A385" s="747" t="s">
        <v>585</v>
      </c>
      <c r="B385" s="748" t="s">
        <v>586</v>
      </c>
      <c r="C385" s="749" t="s">
        <v>607</v>
      </c>
      <c r="D385" s="750" t="s">
        <v>608</v>
      </c>
      <c r="E385" s="751">
        <v>50113001</v>
      </c>
      <c r="F385" s="750" t="s">
        <v>613</v>
      </c>
      <c r="G385" s="749" t="s">
        <v>614</v>
      </c>
      <c r="H385" s="749">
        <v>447</v>
      </c>
      <c r="I385" s="749">
        <v>447</v>
      </c>
      <c r="J385" s="749" t="s">
        <v>1229</v>
      </c>
      <c r="K385" s="749" t="s">
        <v>1230</v>
      </c>
      <c r="L385" s="752">
        <v>178.65050000000002</v>
      </c>
      <c r="M385" s="752">
        <v>20</v>
      </c>
      <c r="N385" s="753">
        <v>3573.01</v>
      </c>
    </row>
    <row r="386" spans="1:14" ht="14.4" customHeight="1" x14ac:dyDescent="0.3">
      <c r="A386" s="747" t="s">
        <v>585</v>
      </c>
      <c r="B386" s="748" t="s">
        <v>586</v>
      </c>
      <c r="C386" s="749" t="s">
        <v>607</v>
      </c>
      <c r="D386" s="750" t="s">
        <v>608</v>
      </c>
      <c r="E386" s="751">
        <v>50113001</v>
      </c>
      <c r="F386" s="750" t="s">
        <v>613</v>
      </c>
      <c r="G386" s="749" t="s">
        <v>614</v>
      </c>
      <c r="H386" s="749">
        <v>187076</v>
      </c>
      <c r="I386" s="749">
        <v>87076</v>
      </c>
      <c r="J386" s="749" t="s">
        <v>781</v>
      </c>
      <c r="K386" s="749" t="s">
        <v>782</v>
      </c>
      <c r="L386" s="752">
        <v>131.03</v>
      </c>
      <c r="M386" s="752">
        <v>3</v>
      </c>
      <c r="N386" s="753">
        <v>393.09000000000003</v>
      </c>
    </row>
    <row r="387" spans="1:14" ht="14.4" customHeight="1" x14ac:dyDescent="0.3">
      <c r="A387" s="747" t="s">
        <v>585</v>
      </c>
      <c r="B387" s="748" t="s">
        <v>586</v>
      </c>
      <c r="C387" s="749" t="s">
        <v>607</v>
      </c>
      <c r="D387" s="750" t="s">
        <v>608</v>
      </c>
      <c r="E387" s="751">
        <v>50113001</v>
      </c>
      <c r="F387" s="750" t="s">
        <v>613</v>
      </c>
      <c r="G387" s="749" t="s">
        <v>587</v>
      </c>
      <c r="H387" s="749">
        <v>846826</v>
      </c>
      <c r="I387" s="749">
        <v>125002</v>
      </c>
      <c r="J387" s="749" t="s">
        <v>1231</v>
      </c>
      <c r="K387" s="749" t="s">
        <v>587</v>
      </c>
      <c r="L387" s="752">
        <v>951.93</v>
      </c>
      <c r="M387" s="752">
        <v>1</v>
      </c>
      <c r="N387" s="753">
        <v>951.93</v>
      </c>
    </row>
    <row r="388" spans="1:14" ht="14.4" customHeight="1" x14ac:dyDescent="0.3">
      <c r="A388" s="747" t="s">
        <v>585</v>
      </c>
      <c r="B388" s="748" t="s">
        <v>586</v>
      </c>
      <c r="C388" s="749" t="s">
        <v>607</v>
      </c>
      <c r="D388" s="750" t="s">
        <v>608</v>
      </c>
      <c r="E388" s="751">
        <v>50113001</v>
      </c>
      <c r="F388" s="750" t="s">
        <v>613</v>
      </c>
      <c r="G388" s="749" t="s">
        <v>614</v>
      </c>
      <c r="H388" s="749">
        <v>159465</v>
      </c>
      <c r="I388" s="749">
        <v>159465</v>
      </c>
      <c r="J388" s="749" t="s">
        <v>1232</v>
      </c>
      <c r="K388" s="749" t="s">
        <v>1233</v>
      </c>
      <c r="L388" s="752">
        <v>3393.57</v>
      </c>
      <c r="M388" s="752">
        <v>1</v>
      </c>
      <c r="N388" s="753">
        <v>3393.57</v>
      </c>
    </row>
    <row r="389" spans="1:14" ht="14.4" customHeight="1" x14ac:dyDescent="0.3">
      <c r="A389" s="747" t="s">
        <v>585</v>
      </c>
      <c r="B389" s="748" t="s">
        <v>586</v>
      </c>
      <c r="C389" s="749" t="s">
        <v>607</v>
      </c>
      <c r="D389" s="750" t="s">
        <v>608</v>
      </c>
      <c r="E389" s="751">
        <v>50113001</v>
      </c>
      <c r="F389" s="750" t="s">
        <v>613</v>
      </c>
      <c r="G389" s="749" t="s">
        <v>614</v>
      </c>
      <c r="H389" s="749">
        <v>848560</v>
      </c>
      <c r="I389" s="749">
        <v>125752</v>
      </c>
      <c r="J389" s="749" t="s">
        <v>1234</v>
      </c>
      <c r="K389" s="749" t="s">
        <v>1235</v>
      </c>
      <c r="L389" s="752">
        <v>186.57</v>
      </c>
      <c r="M389" s="752">
        <v>1</v>
      </c>
      <c r="N389" s="753">
        <v>186.57</v>
      </c>
    </row>
    <row r="390" spans="1:14" ht="14.4" customHeight="1" x14ac:dyDescent="0.3">
      <c r="A390" s="747" t="s">
        <v>585</v>
      </c>
      <c r="B390" s="748" t="s">
        <v>586</v>
      </c>
      <c r="C390" s="749" t="s">
        <v>607</v>
      </c>
      <c r="D390" s="750" t="s">
        <v>608</v>
      </c>
      <c r="E390" s="751">
        <v>50113001</v>
      </c>
      <c r="F390" s="750" t="s">
        <v>613</v>
      </c>
      <c r="G390" s="749" t="s">
        <v>614</v>
      </c>
      <c r="H390" s="749">
        <v>214904</v>
      </c>
      <c r="I390" s="749">
        <v>214904</v>
      </c>
      <c r="J390" s="749" t="s">
        <v>792</v>
      </c>
      <c r="K390" s="749" t="s">
        <v>793</v>
      </c>
      <c r="L390" s="752">
        <v>64.790000000000006</v>
      </c>
      <c r="M390" s="752">
        <v>2</v>
      </c>
      <c r="N390" s="753">
        <v>129.58000000000001</v>
      </c>
    </row>
    <row r="391" spans="1:14" ht="14.4" customHeight="1" x14ac:dyDescent="0.3">
      <c r="A391" s="747" t="s">
        <v>585</v>
      </c>
      <c r="B391" s="748" t="s">
        <v>586</v>
      </c>
      <c r="C391" s="749" t="s">
        <v>607</v>
      </c>
      <c r="D391" s="750" t="s">
        <v>608</v>
      </c>
      <c r="E391" s="751">
        <v>50113001</v>
      </c>
      <c r="F391" s="750" t="s">
        <v>613</v>
      </c>
      <c r="G391" s="749" t="s">
        <v>614</v>
      </c>
      <c r="H391" s="749">
        <v>214906</v>
      </c>
      <c r="I391" s="749">
        <v>214906</v>
      </c>
      <c r="J391" s="749" t="s">
        <v>1236</v>
      </c>
      <c r="K391" s="749" t="s">
        <v>1237</v>
      </c>
      <c r="L391" s="752">
        <v>88.63</v>
      </c>
      <c r="M391" s="752">
        <v>1</v>
      </c>
      <c r="N391" s="753">
        <v>88.63</v>
      </c>
    </row>
    <row r="392" spans="1:14" ht="14.4" customHeight="1" x14ac:dyDescent="0.3">
      <c r="A392" s="747" t="s">
        <v>585</v>
      </c>
      <c r="B392" s="748" t="s">
        <v>586</v>
      </c>
      <c r="C392" s="749" t="s">
        <v>607</v>
      </c>
      <c r="D392" s="750" t="s">
        <v>608</v>
      </c>
      <c r="E392" s="751">
        <v>50113001</v>
      </c>
      <c r="F392" s="750" t="s">
        <v>613</v>
      </c>
      <c r="G392" s="749" t="s">
        <v>614</v>
      </c>
      <c r="H392" s="749">
        <v>149990</v>
      </c>
      <c r="I392" s="749">
        <v>49990</v>
      </c>
      <c r="J392" s="749" t="s">
        <v>1238</v>
      </c>
      <c r="K392" s="749" t="s">
        <v>1239</v>
      </c>
      <c r="L392" s="752">
        <v>123.92571464460555</v>
      </c>
      <c r="M392" s="752">
        <v>28</v>
      </c>
      <c r="N392" s="753">
        <v>3469.9200100489552</v>
      </c>
    </row>
    <row r="393" spans="1:14" ht="14.4" customHeight="1" x14ac:dyDescent="0.3">
      <c r="A393" s="747" t="s">
        <v>585</v>
      </c>
      <c r="B393" s="748" t="s">
        <v>586</v>
      </c>
      <c r="C393" s="749" t="s">
        <v>607</v>
      </c>
      <c r="D393" s="750" t="s">
        <v>608</v>
      </c>
      <c r="E393" s="751">
        <v>50113001</v>
      </c>
      <c r="F393" s="750" t="s">
        <v>613</v>
      </c>
      <c r="G393" s="749" t="s">
        <v>614</v>
      </c>
      <c r="H393" s="749">
        <v>498328</v>
      </c>
      <c r="I393" s="749">
        <v>0</v>
      </c>
      <c r="J393" s="749" t="s">
        <v>804</v>
      </c>
      <c r="K393" s="749" t="s">
        <v>805</v>
      </c>
      <c r="L393" s="752">
        <v>1813.22</v>
      </c>
      <c r="M393" s="752">
        <v>1</v>
      </c>
      <c r="N393" s="753">
        <v>1813.22</v>
      </c>
    </row>
    <row r="394" spans="1:14" ht="14.4" customHeight="1" x14ac:dyDescent="0.3">
      <c r="A394" s="747" t="s">
        <v>585</v>
      </c>
      <c r="B394" s="748" t="s">
        <v>586</v>
      </c>
      <c r="C394" s="749" t="s">
        <v>607</v>
      </c>
      <c r="D394" s="750" t="s">
        <v>608</v>
      </c>
      <c r="E394" s="751">
        <v>50113001</v>
      </c>
      <c r="F394" s="750" t="s">
        <v>613</v>
      </c>
      <c r="G394" s="749" t="s">
        <v>624</v>
      </c>
      <c r="H394" s="749">
        <v>213485</v>
      </c>
      <c r="I394" s="749">
        <v>213485</v>
      </c>
      <c r="J394" s="749" t="s">
        <v>808</v>
      </c>
      <c r="K394" s="749" t="s">
        <v>809</v>
      </c>
      <c r="L394" s="752">
        <v>721.2</v>
      </c>
      <c r="M394" s="752">
        <v>7</v>
      </c>
      <c r="N394" s="753">
        <v>5048.4000000000005</v>
      </c>
    </row>
    <row r="395" spans="1:14" ht="14.4" customHeight="1" x14ac:dyDescent="0.3">
      <c r="A395" s="747" t="s">
        <v>585</v>
      </c>
      <c r="B395" s="748" t="s">
        <v>586</v>
      </c>
      <c r="C395" s="749" t="s">
        <v>607</v>
      </c>
      <c r="D395" s="750" t="s">
        <v>608</v>
      </c>
      <c r="E395" s="751">
        <v>50113001</v>
      </c>
      <c r="F395" s="750" t="s">
        <v>613</v>
      </c>
      <c r="G395" s="749" t="s">
        <v>624</v>
      </c>
      <c r="H395" s="749">
        <v>213487</v>
      </c>
      <c r="I395" s="749">
        <v>213487</v>
      </c>
      <c r="J395" s="749" t="s">
        <v>808</v>
      </c>
      <c r="K395" s="749" t="s">
        <v>810</v>
      </c>
      <c r="L395" s="752">
        <v>271.85000000000002</v>
      </c>
      <c r="M395" s="752">
        <v>77</v>
      </c>
      <c r="N395" s="753">
        <v>20932.45</v>
      </c>
    </row>
    <row r="396" spans="1:14" ht="14.4" customHeight="1" x14ac:dyDescent="0.3">
      <c r="A396" s="747" t="s">
        <v>585</v>
      </c>
      <c r="B396" s="748" t="s">
        <v>586</v>
      </c>
      <c r="C396" s="749" t="s">
        <v>607</v>
      </c>
      <c r="D396" s="750" t="s">
        <v>608</v>
      </c>
      <c r="E396" s="751">
        <v>50113001</v>
      </c>
      <c r="F396" s="750" t="s">
        <v>613</v>
      </c>
      <c r="G396" s="749" t="s">
        <v>624</v>
      </c>
      <c r="H396" s="749">
        <v>213489</v>
      </c>
      <c r="I396" s="749">
        <v>213489</v>
      </c>
      <c r="J396" s="749" t="s">
        <v>808</v>
      </c>
      <c r="K396" s="749" t="s">
        <v>811</v>
      </c>
      <c r="L396" s="752">
        <v>630.66</v>
      </c>
      <c r="M396" s="752">
        <v>11</v>
      </c>
      <c r="N396" s="753">
        <v>6937.26</v>
      </c>
    </row>
    <row r="397" spans="1:14" ht="14.4" customHeight="1" x14ac:dyDescent="0.3">
      <c r="A397" s="747" t="s">
        <v>585</v>
      </c>
      <c r="B397" s="748" t="s">
        <v>586</v>
      </c>
      <c r="C397" s="749" t="s">
        <v>607</v>
      </c>
      <c r="D397" s="750" t="s">
        <v>608</v>
      </c>
      <c r="E397" s="751">
        <v>50113001</v>
      </c>
      <c r="F397" s="750" t="s">
        <v>613</v>
      </c>
      <c r="G397" s="749" t="s">
        <v>624</v>
      </c>
      <c r="H397" s="749">
        <v>213494</v>
      </c>
      <c r="I397" s="749">
        <v>213494</v>
      </c>
      <c r="J397" s="749" t="s">
        <v>808</v>
      </c>
      <c r="K397" s="749" t="s">
        <v>813</v>
      </c>
      <c r="L397" s="752">
        <v>408.94999999999993</v>
      </c>
      <c r="M397" s="752">
        <v>52</v>
      </c>
      <c r="N397" s="753">
        <v>21265.399999999998</v>
      </c>
    </row>
    <row r="398" spans="1:14" ht="14.4" customHeight="1" x14ac:dyDescent="0.3">
      <c r="A398" s="747" t="s">
        <v>585</v>
      </c>
      <c r="B398" s="748" t="s">
        <v>586</v>
      </c>
      <c r="C398" s="749" t="s">
        <v>607</v>
      </c>
      <c r="D398" s="750" t="s">
        <v>608</v>
      </c>
      <c r="E398" s="751">
        <v>50113001</v>
      </c>
      <c r="F398" s="750" t="s">
        <v>613</v>
      </c>
      <c r="G398" s="749" t="s">
        <v>624</v>
      </c>
      <c r="H398" s="749">
        <v>213480</v>
      </c>
      <c r="I398" s="749">
        <v>213480</v>
      </c>
      <c r="J398" s="749" t="s">
        <v>814</v>
      </c>
      <c r="K398" s="749" t="s">
        <v>811</v>
      </c>
      <c r="L398" s="752">
        <v>1106.26</v>
      </c>
      <c r="M398" s="752">
        <v>1</v>
      </c>
      <c r="N398" s="753">
        <v>1106.26</v>
      </c>
    </row>
    <row r="399" spans="1:14" ht="14.4" customHeight="1" x14ac:dyDescent="0.3">
      <c r="A399" s="747" t="s">
        <v>585</v>
      </c>
      <c r="B399" s="748" t="s">
        <v>586</v>
      </c>
      <c r="C399" s="749" t="s">
        <v>607</v>
      </c>
      <c r="D399" s="750" t="s">
        <v>608</v>
      </c>
      <c r="E399" s="751">
        <v>50113001</v>
      </c>
      <c r="F399" s="750" t="s">
        <v>613</v>
      </c>
      <c r="G399" s="749" t="s">
        <v>587</v>
      </c>
      <c r="H399" s="749">
        <v>198219</v>
      </c>
      <c r="I399" s="749">
        <v>98219</v>
      </c>
      <c r="J399" s="749" t="s">
        <v>1240</v>
      </c>
      <c r="K399" s="749" t="s">
        <v>1241</v>
      </c>
      <c r="L399" s="752">
        <v>59.879999999999988</v>
      </c>
      <c r="M399" s="752">
        <v>1</v>
      </c>
      <c r="N399" s="753">
        <v>59.879999999999988</v>
      </c>
    </row>
    <row r="400" spans="1:14" ht="14.4" customHeight="1" x14ac:dyDescent="0.3">
      <c r="A400" s="747" t="s">
        <v>585</v>
      </c>
      <c r="B400" s="748" t="s">
        <v>586</v>
      </c>
      <c r="C400" s="749" t="s">
        <v>607</v>
      </c>
      <c r="D400" s="750" t="s">
        <v>608</v>
      </c>
      <c r="E400" s="751">
        <v>50113001</v>
      </c>
      <c r="F400" s="750" t="s">
        <v>613</v>
      </c>
      <c r="G400" s="749" t="s">
        <v>624</v>
      </c>
      <c r="H400" s="749">
        <v>214036</v>
      </c>
      <c r="I400" s="749">
        <v>214036</v>
      </c>
      <c r="J400" s="749" t="s">
        <v>820</v>
      </c>
      <c r="K400" s="749" t="s">
        <v>821</v>
      </c>
      <c r="L400" s="752">
        <v>40.390000019495943</v>
      </c>
      <c r="M400" s="752">
        <v>280</v>
      </c>
      <c r="N400" s="753">
        <v>11309.200005458864</v>
      </c>
    </row>
    <row r="401" spans="1:14" ht="14.4" customHeight="1" x14ac:dyDescent="0.3">
      <c r="A401" s="747" t="s">
        <v>585</v>
      </c>
      <c r="B401" s="748" t="s">
        <v>586</v>
      </c>
      <c r="C401" s="749" t="s">
        <v>607</v>
      </c>
      <c r="D401" s="750" t="s">
        <v>608</v>
      </c>
      <c r="E401" s="751">
        <v>50113001</v>
      </c>
      <c r="F401" s="750" t="s">
        <v>613</v>
      </c>
      <c r="G401" s="749" t="s">
        <v>614</v>
      </c>
      <c r="H401" s="749">
        <v>199333</v>
      </c>
      <c r="I401" s="749">
        <v>99333</v>
      </c>
      <c r="J401" s="749" t="s">
        <v>822</v>
      </c>
      <c r="K401" s="749" t="s">
        <v>823</v>
      </c>
      <c r="L401" s="752">
        <v>242.15966942148765</v>
      </c>
      <c r="M401" s="752">
        <v>121</v>
      </c>
      <c r="N401" s="753">
        <v>29301.320000000007</v>
      </c>
    </row>
    <row r="402" spans="1:14" ht="14.4" customHeight="1" x14ac:dyDescent="0.3">
      <c r="A402" s="747" t="s">
        <v>585</v>
      </c>
      <c r="B402" s="748" t="s">
        <v>586</v>
      </c>
      <c r="C402" s="749" t="s">
        <v>607</v>
      </c>
      <c r="D402" s="750" t="s">
        <v>608</v>
      </c>
      <c r="E402" s="751">
        <v>50113001</v>
      </c>
      <c r="F402" s="750" t="s">
        <v>613</v>
      </c>
      <c r="G402" s="749" t="s">
        <v>614</v>
      </c>
      <c r="H402" s="749">
        <v>165633</v>
      </c>
      <c r="I402" s="749">
        <v>165751</v>
      </c>
      <c r="J402" s="749" t="s">
        <v>1242</v>
      </c>
      <c r="K402" s="749" t="s">
        <v>1243</v>
      </c>
      <c r="L402" s="752">
        <v>3074.1040000000003</v>
      </c>
      <c r="M402" s="752">
        <v>5</v>
      </c>
      <c r="N402" s="753">
        <v>15370.52</v>
      </c>
    </row>
    <row r="403" spans="1:14" ht="14.4" customHeight="1" x14ac:dyDescent="0.3">
      <c r="A403" s="747" t="s">
        <v>585</v>
      </c>
      <c r="B403" s="748" t="s">
        <v>586</v>
      </c>
      <c r="C403" s="749" t="s">
        <v>607</v>
      </c>
      <c r="D403" s="750" t="s">
        <v>608</v>
      </c>
      <c r="E403" s="751">
        <v>50113001</v>
      </c>
      <c r="F403" s="750" t="s">
        <v>613</v>
      </c>
      <c r="G403" s="749" t="s">
        <v>614</v>
      </c>
      <c r="H403" s="749">
        <v>111337</v>
      </c>
      <c r="I403" s="749">
        <v>52421</v>
      </c>
      <c r="J403" s="749" t="s">
        <v>1244</v>
      </c>
      <c r="K403" s="749" t="s">
        <v>1245</v>
      </c>
      <c r="L403" s="752">
        <v>74.762499999999989</v>
      </c>
      <c r="M403" s="752">
        <v>32</v>
      </c>
      <c r="N403" s="753">
        <v>2392.3999999999996</v>
      </c>
    </row>
    <row r="404" spans="1:14" ht="14.4" customHeight="1" x14ac:dyDescent="0.3">
      <c r="A404" s="747" t="s">
        <v>585</v>
      </c>
      <c r="B404" s="748" t="s">
        <v>586</v>
      </c>
      <c r="C404" s="749" t="s">
        <v>607</v>
      </c>
      <c r="D404" s="750" t="s">
        <v>608</v>
      </c>
      <c r="E404" s="751">
        <v>50113001</v>
      </c>
      <c r="F404" s="750" t="s">
        <v>613</v>
      </c>
      <c r="G404" s="749" t="s">
        <v>614</v>
      </c>
      <c r="H404" s="749">
        <v>31915</v>
      </c>
      <c r="I404" s="749">
        <v>31915</v>
      </c>
      <c r="J404" s="749" t="s">
        <v>824</v>
      </c>
      <c r="K404" s="749" t="s">
        <v>825</v>
      </c>
      <c r="L404" s="752">
        <v>176.81908119658121</v>
      </c>
      <c r="M404" s="752">
        <v>26</v>
      </c>
      <c r="N404" s="753">
        <v>4597.2961111111117</v>
      </c>
    </row>
    <row r="405" spans="1:14" ht="14.4" customHeight="1" x14ac:dyDescent="0.3">
      <c r="A405" s="747" t="s">
        <v>585</v>
      </c>
      <c r="B405" s="748" t="s">
        <v>586</v>
      </c>
      <c r="C405" s="749" t="s">
        <v>607</v>
      </c>
      <c r="D405" s="750" t="s">
        <v>608</v>
      </c>
      <c r="E405" s="751">
        <v>50113001</v>
      </c>
      <c r="F405" s="750" t="s">
        <v>613</v>
      </c>
      <c r="G405" s="749" t="s">
        <v>614</v>
      </c>
      <c r="H405" s="749">
        <v>47244</v>
      </c>
      <c r="I405" s="749">
        <v>47244</v>
      </c>
      <c r="J405" s="749" t="s">
        <v>826</v>
      </c>
      <c r="K405" s="749" t="s">
        <v>825</v>
      </c>
      <c r="L405" s="752">
        <v>143</v>
      </c>
      <c r="M405" s="752">
        <v>28</v>
      </c>
      <c r="N405" s="753">
        <v>4004</v>
      </c>
    </row>
    <row r="406" spans="1:14" ht="14.4" customHeight="1" x14ac:dyDescent="0.3">
      <c r="A406" s="747" t="s">
        <v>585</v>
      </c>
      <c r="B406" s="748" t="s">
        <v>586</v>
      </c>
      <c r="C406" s="749" t="s">
        <v>607</v>
      </c>
      <c r="D406" s="750" t="s">
        <v>608</v>
      </c>
      <c r="E406" s="751">
        <v>50113001</v>
      </c>
      <c r="F406" s="750" t="s">
        <v>613</v>
      </c>
      <c r="G406" s="749" t="s">
        <v>614</v>
      </c>
      <c r="H406" s="749">
        <v>47249</v>
      </c>
      <c r="I406" s="749">
        <v>47249</v>
      </c>
      <c r="J406" s="749" t="s">
        <v>826</v>
      </c>
      <c r="K406" s="749" t="s">
        <v>1246</v>
      </c>
      <c r="L406" s="752">
        <v>126.5</v>
      </c>
      <c r="M406" s="752">
        <v>10</v>
      </c>
      <c r="N406" s="753">
        <v>1265</v>
      </c>
    </row>
    <row r="407" spans="1:14" ht="14.4" customHeight="1" x14ac:dyDescent="0.3">
      <c r="A407" s="747" t="s">
        <v>585</v>
      </c>
      <c r="B407" s="748" t="s">
        <v>586</v>
      </c>
      <c r="C407" s="749" t="s">
        <v>607</v>
      </c>
      <c r="D407" s="750" t="s">
        <v>608</v>
      </c>
      <c r="E407" s="751">
        <v>50113001</v>
      </c>
      <c r="F407" s="750" t="s">
        <v>613</v>
      </c>
      <c r="G407" s="749" t="s">
        <v>614</v>
      </c>
      <c r="H407" s="749">
        <v>47256</v>
      </c>
      <c r="I407" s="749">
        <v>47256</v>
      </c>
      <c r="J407" s="749" t="s">
        <v>826</v>
      </c>
      <c r="K407" s="749" t="s">
        <v>827</v>
      </c>
      <c r="L407" s="752">
        <v>222.19999999999993</v>
      </c>
      <c r="M407" s="752">
        <v>17.999999999999982</v>
      </c>
      <c r="N407" s="753">
        <v>3999.5999999999949</v>
      </c>
    </row>
    <row r="408" spans="1:14" ht="14.4" customHeight="1" x14ac:dyDescent="0.3">
      <c r="A408" s="747" t="s">
        <v>585</v>
      </c>
      <c r="B408" s="748" t="s">
        <v>586</v>
      </c>
      <c r="C408" s="749" t="s">
        <v>607</v>
      </c>
      <c r="D408" s="750" t="s">
        <v>608</v>
      </c>
      <c r="E408" s="751">
        <v>50113001</v>
      </c>
      <c r="F408" s="750" t="s">
        <v>613</v>
      </c>
      <c r="G408" s="749" t="s">
        <v>614</v>
      </c>
      <c r="H408" s="749">
        <v>102538</v>
      </c>
      <c r="I408" s="749">
        <v>2538</v>
      </c>
      <c r="J408" s="749" t="s">
        <v>1247</v>
      </c>
      <c r="K408" s="749" t="s">
        <v>1248</v>
      </c>
      <c r="L408" s="752">
        <v>55.5</v>
      </c>
      <c r="M408" s="752">
        <v>16</v>
      </c>
      <c r="N408" s="753">
        <v>888</v>
      </c>
    </row>
    <row r="409" spans="1:14" ht="14.4" customHeight="1" x14ac:dyDescent="0.3">
      <c r="A409" s="747" t="s">
        <v>585</v>
      </c>
      <c r="B409" s="748" t="s">
        <v>586</v>
      </c>
      <c r="C409" s="749" t="s">
        <v>607</v>
      </c>
      <c r="D409" s="750" t="s">
        <v>608</v>
      </c>
      <c r="E409" s="751">
        <v>50113001</v>
      </c>
      <c r="F409" s="750" t="s">
        <v>613</v>
      </c>
      <c r="G409" s="749" t="s">
        <v>614</v>
      </c>
      <c r="H409" s="749">
        <v>125366</v>
      </c>
      <c r="I409" s="749">
        <v>25366</v>
      </c>
      <c r="J409" s="749" t="s">
        <v>828</v>
      </c>
      <c r="K409" s="749" t="s">
        <v>829</v>
      </c>
      <c r="L409" s="752">
        <v>72.374999999999986</v>
      </c>
      <c r="M409" s="752">
        <v>2</v>
      </c>
      <c r="N409" s="753">
        <v>144.74999999999997</v>
      </c>
    </row>
    <row r="410" spans="1:14" ht="14.4" customHeight="1" x14ac:dyDescent="0.3">
      <c r="A410" s="747" t="s">
        <v>585</v>
      </c>
      <c r="B410" s="748" t="s">
        <v>586</v>
      </c>
      <c r="C410" s="749" t="s">
        <v>607</v>
      </c>
      <c r="D410" s="750" t="s">
        <v>608</v>
      </c>
      <c r="E410" s="751">
        <v>50113001</v>
      </c>
      <c r="F410" s="750" t="s">
        <v>613</v>
      </c>
      <c r="G410" s="749" t="s">
        <v>614</v>
      </c>
      <c r="H410" s="749">
        <v>215605</v>
      </c>
      <c r="I410" s="749">
        <v>215605</v>
      </c>
      <c r="J410" s="749" t="s">
        <v>828</v>
      </c>
      <c r="K410" s="749" t="s">
        <v>1249</v>
      </c>
      <c r="L410" s="752">
        <v>28.269999999999992</v>
      </c>
      <c r="M410" s="752">
        <v>1</v>
      </c>
      <c r="N410" s="753">
        <v>28.269999999999992</v>
      </c>
    </row>
    <row r="411" spans="1:14" ht="14.4" customHeight="1" x14ac:dyDescent="0.3">
      <c r="A411" s="747" t="s">
        <v>585</v>
      </c>
      <c r="B411" s="748" t="s">
        <v>586</v>
      </c>
      <c r="C411" s="749" t="s">
        <v>607</v>
      </c>
      <c r="D411" s="750" t="s">
        <v>608</v>
      </c>
      <c r="E411" s="751">
        <v>50113001</v>
      </c>
      <c r="F411" s="750" t="s">
        <v>613</v>
      </c>
      <c r="G411" s="749" t="s">
        <v>614</v>
      </c>
      <c r="H411" s="749">
        <v>215606</v>
      </c>
      <c r="I411" s="749">
        <v>215606</v>
      </c>
      <c r="J411" s="749" t="s">
        <v>828</v>
      </c>
      <c r="K411" s="749" t="s">
        <v>829</v>
      </c>
      <c r="L411" s="752">
        <v>72.09</v>
      </c>
      <c r="M411" s="752">
        <v>4</v>
      </c>
      <c r="N411" s="753">
        <v>288.36</v>
      </c>
    </row>
    <row r="412" spans="1:14" ht="14.4" customHeight="1" x14ac:dyDescent="0.3">
      <c r="A412" s="747" t="s">
        <v>585</v>
      </c>
      <c r="B412" s="748" t="s">
        <v>586</v>
      </c>
      <c r="C412" s="749" t="s">
        <v>607</v>
      </c>
      <c r="D412" s="750" t="s">
        <v>608</v>
      </c>
      <c r="E412" s="751">
        <v>50113001</v>
      </c>
      <c r="F412" s="750" t="s">
        <v>613</v>
      </c>
      <c r="G412" s="749" t="s">
        <v>614</v>
      </c>
      <c r="H412" s="749">
        <v>109139</v>
      </c>
      <c r="I412" s="749">
        <v>176129</v>
      </c>
      <c r="J412" s="749" t="s">
        <v>832</v>
      </c>
      <c r="K412" s="749" t="s">
        <v>833</v>
      </c>
      <c r="L412" s="752">
        <v>625.24</v>
      </c>
      <c r="M412" s="752">
        <v>2</v>
      </c>
      <c r="N412" s="753">
        <v>1250.48</v>
      </c>
    </row>
    <row r="413" spans="1:14" ht="14.4" customHeight="1" x14ac:dyDescent="0.3">
      <c r="A413" s="747" t="s">
        <v>585</v>
      </c>
      <c r="B413" s="748" t="s">
        <v>586</v>
      </c>
      <c r="C413" s="749" t="s">
        <v>607</v>
      </c>
      <c r="D413" s="750" t="s">
        <v>608</v>
      </c>
      <c r="E413" s="751">
        <v>50113001</v>
      </c>
      <c r="F413" s="750" t="s">
        <v>613</v>
      </c>
      <c r="G413" s="749" t="s">
        <v>614</v>
      </c>
      <c r="H413" s="749">
        <v>193746</v>
      </c>
      <c r="I413" s="749">
        <v>93746</v>
      </c>
      <c r="J413" s="749" t="s">
        <v>834</v>
      </c>
      <c r="K413" s="749" t="s">
        <v>835</v>
      </c>
      <c r="L413" s="752">
        <v>368.58628571428574</v>
      </c>
      <c r="M413" s="752">
        <v>21</v>
      </c>
      <c r="N413" s="753">
        <v>7740.3120000000008</v>
      </c>
    </row>
    <row r="414" spans="1:14" ht="14.4" customHeight="1" x14ac:dyDescent="0.3">
      <c r="A414" s="747" t="s">
        <v>585</v>
      </c>
      <c r="B414" s="748" t="s">
        <v>586</v>
      </c>
      <c r="C414" s="749" t="s">
        <v>607</v>
      </c>
      <c r="D414" s="750" t="s">
        <v>608</v>
      </c>
      <c r="E414" s="751">
        <v>50113001</v>
      </c>
      <c r="F414" s="750" t="s">
        <v>613</v>
      </c>
      <c r="G414" s="749" t="s">
        <v>624</v>
      </c>
      <c r="H414" s="749">
        <v>845593</v>
      </c>
      <c r="I414" s="749">
        <v>100304</v>
      </c>
      <c r="J414" s="749" t="s">
        <v>839</v>
      </c>
      <c r="K414" s="749" t="s">
        <v>841</v>
      </c>
      <c r="L414" s="752">
        <v>55.81318181818181</v>
      </c>
      <c r="M414" s="752">
        <v>22</v>
      </c>
      <c r="N414" s="753">
        <v>1227.8899999999999</v>
      </c>
    </row>
    <row r="415" spans="1:14" ht="14.4" customHeight="1" x14ac:dyDescent="0.3">
      <c r="A415" s="747" t="s">
        <v>585</v>
      </c>
      <c r="B415" s="748" t="s">
        <v>586</v>
      </c>
      <c r="C415" s="749" t="s">
        <v>607</v>
      </c>
      <c r="D415" s="750" t="s">
        <v>608</v>
      </c>
      <c r="E415" s="751">
        <v>50113001</v>
      </c>
      <c r="F415" s="750" t="s">
        <v>613</v>
      </c>
      <c r="G415" s="749" t="s">
        <v>614</v>
      </c>
      <c r="H415" s="749">
        <v>214355</v>
      </c>
      <c r="I415" s="749">
        <v>214355</v>
      </c>
      <c r="J415" s="749" t="s">
        <v>845</v>
      </c>
      <c r="K415" s="749" t="s">
        <v>844</v>
      </c>
      <c r="L415" s="752">
        <v>233.58035087719301</v>
      </c>
      <c r="M415" s="752">
        <v>57</v>
      </c>
      <c r="N415" s="753">
        <v>13314.080000000002</v>
      </c>
    </row>
    <row r="416" spans="1:14" ht="14.4" customHeight="1" x14ac:dyDescent="0.3">
      <c r="A416" s="747" t="s">
        <v>585</v>
      </c>
      <c r="B416" s="748" t="s">
        <v>586</v>
      </c>
      <c r="C416" s="749" t="s">
        <v>607</v>
      </c>
      <c r="D416" s="750" t="s">
        <v>608</v>
      </c>
      <c r="E416" s="751">
        <v>50113001</v>
      </c>
      <c r="F416" s="750" t="s">
        <v>613</v>
      </c>
      <c r="G416" s="749" t="s">
        <v>614</v>
      </c>
      <c r="H416" s="749">
        <v>216572</v>
      </c>
      <c r="I416" s="749">
        <v>216572</v>
      </c>
      <c r="J416" s="749" t="s">
        <v>846</v>
      </c>
      <c r="K416" s="749" t="s">
        <v>847</v>
      </c>
      <c r="L416" s="752">
        <v>36.282051282051285</v>
      </c>
      <c r="M416" s="752">
        <v>195</v>
      </c>
      <c r="N416" s="753">
        <v>7075.0000000000009</v>
      </c>
    </row>
    <row r="417" spans="1:14" ht="14.4" customHeight="1" x14ac:dyDescent="0.3">
      <c r="A417" s="747" t="s">
        <v>585</v>
      </c>
      <c r="B417" s="748" t="s">
        <v>586</v>
      </c>
      <c r="C417" s="749" t="s">
        <v>607</v>
      </c>
      <c r="D417" s="750" t="s">
        <v>608</v>
      </c>
      <c r="E417" s="751">
        <v>50113001</v>
      </c>
      <c r="F417" s="750" t="s">
        <v>613</v>
      </c>
      <c r="G417" s="749" t="s">
        <v>614</v>
      </c>
      <c r="H417" s="749">
        <v>100168</v>
      </c>
      <c r="I417" s="749">
        <v>168</v>
      </c>
      <c r="J417" s="749" t="s">
        <v>848</v>
      </c>
      <c r="K417" s="749" t="s">
        <v>849</v>
      </c>
      <c r="L417" s="752">
        <v>43.14</v>
      </c>
      <c r="M417" s="752">
        <v>1</v>
      </c>
      <c r="N417" s="753">
        <v>43.14</v>
      </c>
    </row>
    <row r="418" spans="1:14" ht="14.4" customHeight="1" x14ac:dyDescent="0.3">
      <c r="A418" s="747" t="s">
        <v>585</v>
      </c>
      <c r="B418" s="748" t="s">
        <v>586</v>
      </c>
      <c r="C418" s="749" t="s">
        <v>607</v>
      </c>
      <c r="D418" s="750" t="s">
        <v>608</v>
      </c>
      <c r="E418" s="751">
        <v>50113001</v>
      </c>
      <c r="F418" s="750" t="s">
        <v>613</v>
      </c>
      <c r="G418" s="749" t="s">
        <v>614</v>
      </c>
      <c r="H418" s="749">
        <v>109159</v>
      </c>
      <c r="I418" s="749">
        <v>9159</v>
      </c>
      <c r="J418" s="749" t="s">
        <v>850</v>
      </c>
      <c r="K418" s="749" t="s">
        <v>851</v>
      </c>
      <c r="L418" s="752">
        <v>144.80499999999998</v>
      </c>
      <c r="M418" s="752">
        <v>6</v>
      </c>
      <c r="N418" s="753">
        <v>868.82999999999993</v>
      </c>
    </row>
    <row r="419" spans="1:14" ht="14.4" customHeight="1" x14ac:dyDescent="0.3">
      <c r="A419" s="747" t="s">
        <v>585</v>
      </c>
      <c r="B419" s="748" t="s">
        <v>586</v>
      </c>
      <c r="C419" s="749" t="s">
        <v>607</v>
      </c>
      <c r="D419" s="750" t="s">
        <v>608</v>
      </c>
      <c r="E419" s="751">
        <v>50113001</v>
      </c>
      <c r="F419" s="750" t="s">
        <v>613</v>
      </c>
      <c r="G419" s="749" t="s">
        <v>614</v>
      </c>
      <c r="H419" s="749">
        <v>223200</v>
      </c>
      <c r="I419" s="749">
        <v>223200</v>
      </c>
      <c r="J419" s="749" t="s">
        <v>850</v>
      </c>
      <c r="K419" s="749" t="s">
        <v>851</v>
      </c>
      <c r="L419" s="752">
        <v>143.31499999999997</v>
      </c>
      <c r="M419" s="752">
        <v>2</v>
      </c>
      <c r="N419" s="753">
        <v>286.62999999999994</v>
      </c>
    </row>
    <row r="420" spans="1:14" ht="14.4" customHeight="1" x14ac:dyDescent="0.3">
      <c r="A420" s="747" t="s">
        <v>585</v>
      </c>
      <c r="B420" s="748" t="s">
        <v>586</v>
      </c>
      <c r="C420" s="749" t="s">
        <v>607</v>
      </c>
      <c r="D420" s="750" t="s">
        <v>608</v>
      </c>
      <c r="E420" s="751">
        <v>50113001</v>
      </c>
      <c r="F420" s="750" t="s">
        <v>613</v>
      </c>
      <c r="G420" s="749" t="s">
        <v>614</v>
      </c>
      <c r="H420" s="749">
        <v>51366</v>
      </c>
      <c r="I420" s="749">
        <v>51366</v>
      </c>
      <c r="J420" s="749" t="s">
        <v>852</v>
      </c>
      <c r="K420" s="749" t="s">
        <v>853</v>
      </c>
      <c r="L420" s="752">
        <v>171.59999999999997</v>
      </c>
      <c r="M420" s="752">
        <v>35</v>
      </c>
      <c r="N420" s="753">
        <v>6005.9999999999991</v>
      </c>
    </row>
    <row r="421" spans="1:14" ht="14.4" customHeight="1" x14ac:dyDescent="0.3">
      <c r="A421" s="747" t="s">
        <v>585</v>
      </c>
      <c r="B421" s="748" t="s">
        <v>586</v>
      </c>
      <c r="C421" s="749" t="s">
        <v>607</v>
      </c>
      <c r="D421" s="750" t="s">
        <v>608</v>
      </c>
      <c r="E421" s="751">
        <v>50113001</v>
      </c>
      <c r="F421" s="750" t="s">
        <v>613</v>
      </c>
      <c r="G421" s="749" t="s">
        <v>614</v>
      </c>
      <c r="H421" s="749">
        <v>51367</v>
      </c>
      <c r="I421" s="749">
        <v>51367</v>
      </c>
      <c r="J421" s="749" t="s">
        <v>852</v>
      </c>
      <c r="K421" s="749" t="s">
        <v>854</v>
      </c>
      <c r="L421" s="752">
        <v>92.950000000000017</v>
      </c>
      <c r="M421" s="752">
        <v>120</v>
      </c>
      <c r="N421" s="753">
        <v>11154.000000000002</v>
      </c>
    </row>
    <row r="422" spans="1:14" ht="14.4" customHeight="1" x14ac:dyDescent="0.3">
      <c r="A422" s="747" t="s">
        <v>585</v>
      </c>
      <c r="B422" s="748" t="s">
        <v>586</v>
      </c>
      <c r="C422" s="749" t="s">
        <v>607</v>
      </c>
      <c r="D422" s="750" t="s">
        <v>608</v>
      </c>
      <c r="E422" s="751">
        <v>50113001</v>
      </c>
      <c r="F422" s="750" t="s">
        <v>613</v>
      </c>
      <c r="G422" s="749" t="s">
        <v>614</v>
      </c>
      <c r="H422" s="749">
        <v>51383</v>
      </c>
      <c r="I422" s="749">
        <v>51383</v>
      </c>
      <c r="J422" s="749" t="s">
        <v>852</v>
      </c>
      <c r="K422" s="749" t="s">
        <v>855</v>
      </c>
      <c r="L422" s="752">
        <v>93.5</v>
      </c>
      <c r="M422" s="752">
        <v>4</v>
      </c>
      <c r="N422" s="753">
        <v>374</v>
      </c>
    </row>
    <row r="423" spans="1:14" ht="14.4" customHeight="1" x14ac:dyDescent="0.3">
      <c r="A423" s="747" t="s">
        <v>585</v>
      </c>
      <c r="B423" s="748" t="s">
        <v>586</v>
      </c>
      <c r="C423" s="749" t="s">
        <v>607</v>
      </c>
      <c r="D423" s="750" t="s">
        <v>608</v>
      </c>
      <c r="E423" s="751">
        <v>50113001</v>
      </c>
      <c r="F423" s="750" t="s">
        <v>613</v>
      </c>
      <c r="G423" s="749" t="s">
        <v>614</v>
      </c>
      <c r="H423" s="749">
        <v>51384</v>
      </c>
      <c r="I423" s="749">
        <v>51384</v>
      </c>
      <c r="J423" s="749" t="s">
        <v>852</v>
      </c>
      <c r="K423" s="749" t="s">
        <v>856</v>
      </c>
      <c r="L423" s="752">
        <v>192.49999853759059</v>
      </c>
      <c r="M423" s="752">
        <v>9</v>
      </c>
      <c r="N423" s="753">
        <v>1732.4999868383152</v>
      </c>
    </row>
    <row r="424" spans="1:14" ht="14.4" customHeight="1" x14ac:dyDescent="0.3">
      <c r="A424" s="747" t="s">
        <v>585</v>
      </c>
      <c r="B424" s="748" t="s">
        <v>586</v>
      </c>
      <c r="C424" s="749" t="s">
        <v>607</v>
      </c>
      <c r="D424" s="750" t="s">
        <v>608</v>
      </c>
      <c r="E424" s="751">
        <v>50113001</v>
      </c>
      <c r="F424" s="750" t="s">
        <v>613</v>
      </c>
      <c r="G424" s="749" t="s">
        <v>614</v>
      </c>
      <c r="H424" s="749">
        <v>132082</v>
      </c>
      <c r="I424" s="749">
        <v>32082</v>
      </c>
      <c r="J424" s="749" t="s">
        <v>858</v>
      </c>
      <c r="K424" s="749" t="s">
        <v>859</v>
      </c>
      <c r="L424" s="752">
        <v>82.060000000000016</v>
      </c>
      <c r="M424" s="752">
        <v>1</v>
      </c>
      <c r="N424" s="753">
        <v>82.060000000000016</v>
      </c>
    </row>
    <row r="425" spans="1:14" ht="14.4" customHeight="1" x14ac:dyDescent="0.3">
      <c r="A425" s="747" t="s">
        <v>585</v>
      </c>
      <c r="B425" s="748" t="s">
        <v>586</v>
      </c>
      <c r="C425" s="749" t="s">
        <v>607</v>
      </c>
      <c r="D425" s="750" t="s">
        <v>608</v>
      </c>
      <c r="E425" s="751">
        <v>50113001</v>
      </c>
      <c r="F425" s="750" t="s">
        <v>613</v>
      </c>
      <c r="G425" s="749" t="s">
        <v>614</v>
      </c>
      <c r="H425" s="749">
        <v>208465</v>
      </c>
      <c r="I425" s="749">
        <v>208465</v>
      </c>
      <c r="J425" s="749" t="s">
        <v>1250</v>
      </c>
      <c r="K425" s="749" t="s">
        <v>1251</v>
      </c>
      <c r="L425" s="752">
        <v>2234.6500000000005</v>
      </c>
      <c r="M425" s="752">
        <v>2.5</v>
      </c>
      <c r="N425" s="753">
        <v>5586.6250000000009</v>
      </c>
    </row>
    <row r="426" spans="1:14" ht="14.4" customHeight="1" x14ac:dyDescent="0.3">
      <c r="A426" s="747" t="s">
        <v>585</v>
      </c>
      <c r="B426" s="748" t="s">
        <v>586</v>
      </c>
      <c r="C426" s="749" t="s">
        <v>607</v>
      </c>
      <c r="D426" s="750" t="s">
        <v>608</v>
      </c>
      <c r="E426" s="751">
        <v>50113001</v>
      </c>
      <c r="F426" s="750" t="s">
        <v>613</v>
      </c>
      <c r="G426" s="749" t="s">
        <v>614</v>
      </c>
      <c r="H426" s="749">
        <v>394712</v>
      </c>
      <c r="I426" s="749">
        <v>0</v>
      </c>
      <c r="J426" s="749" t="s">
        <v>1252</v>
      </c>
      <c r="K426" s="749" t="s">
        <v>1253</v>
      </c>
      <c r="L426" s="752">
        <v>23.700000000000006</v>
      </c>
      <c r="M426" s="752">
        <v>438</v>
      </c>
      <c r="N426" s="753">
        <v>10380.600000000002</v>
      </c>
    </row>
    <row r="427" spans="1:14" ht="14.4" customHeight="1" x14ac:dyDescent="0.3">
      <c r="A427" s="747" t="s">
        <v>585</v>
      </c>
      <c r="B427" s="748" t="s">
        <v>586</v>
      </c>
      <c r="C427" s="749" t="s">
        <v>607</v>
      </c>
      <c r="D427" s="750" t="s">
        <v>608</v>
      </c>
      <c r="E427" s="751">
        <v>50113001</v>
      </c>
      <c r="F427" s="750" t="s">
        <v>613</v>
      </c>
      <c r="G427" s="749" t="s">
        <v>614</v>
      </c>
      <c r="H427" s="749">
        <v>902048</v>
      </c>
      <c r="I427" s="749">
        <v>0</v>
      </c>
      <c r="J427" s="749" t="s">
        <v>1254</v>
      </c>
      <c r="K427" s="749" t="s">
        <v>1255</v>
      </c>
      <c r="L427" s="752">
        <v>331.19998958884827</v>
      </c>
      <c r="M427" s="752">
        <v>234</v>
      </c>
      <c r="N427" s="753">
        <v>77500.797563790489</v>
      </c>
    </row>
    <row r="428" spans="1:14" ht="14.4" customHeight="1" x14ac:dyDescent="0.3">
      <c r="A428" s="747" t="s">
        <v>585</v>
      </c>
      <c r="B428" s="748" t="s">
        <v>586</v>
      </c>
      <c r="C428" s="749" t="s">
        <v>607</v>
      </c>
      <c r="D428" s="750" t="s">
        <v>608</v>
      </c>
      <c r="E428" s="751">
        <v>50113001</v>
      </c>
      <c r="F428" s="750" t="s">
        <v>613</v>
      </c>
      <c r="G428" s="749" t="s">
        <v>614</v>
      </c>
      <c r="H428" s="749">
        <v>902087</v>
      </c>
      <c r="I428" s="749">
        <v>0</v>
      </c>
      <c r="J428" s="749" t="s">
        <v>1256</v>
      </c>
      <c r="K428" s="749" t="s">
        <v>1257</v>
      </c>
      <c r="L428" s="752">
        <v>315.65960591493644</v>
      </c>
      <c r="M428" s="752">
        <v>244</v>
      </c>
      <c r="N428" s="753">
        <v>77020.943843244488</v>
      </c>
    </row>
    <row r="429" spans="1:14" ht="14.4" customHeight="1" x14ac:dyDescent="0.3">
      <c r="A429" s="747" t="s">
        <v>585</v>
      </c>
      <c r="B429" s="748" t="s">
        <v>586</v>
      </c>
      <c r="C429" s="749" t="s">
        <v>607</v>
      </c>
      <c r="D429" s="750" t="s">
        <v>608</v>
      </c>
      <c r="E429" s="751">
        <v>50113001</v>
      </c>
      <c r="F429" s="750" t="s">
        <v>613</v>
      </c>
      <c r="G429" s="749" t="s">
        <v>614</v>
      </c>
      <c r="H429" s="749">
        <v>902082</v>
      </c>
      <c r="I429" s="749">
        <v>0</v>
      </c>
      <c r="J429" s="749" t="s">
        <v>1258</v>
      </c>
      <c r="K429" s="749" t="s">
        <v>1259</v>
      </c>
      <c r="L429" s="752">
        <v>348.32037573850062</v>
      </c>
      <c r="M429" s="752">
        <v>43</v>
      </c>
      <c r="N429" s="753">
        <v>14977.776156755526</v>
      </c>
    </row>
    <row r="430" spans="1:14" ht="14.4" customHeight="1" x14ac:dyDescent="0.3">
      <c r="A430" s="747" t="s">
        <v>585</v>
      </c>
      <c r="B430" s="748" t="s">
        <v>586</v>
      </c>
      <c r="C430" s="749" t="s">
        <v>607</v>
      </c>
      <c r="D430" s="750" t="s">
        <v>608</v>
      </c>
      <c r="E430" s="751">
        <v>50113001</v>
      </c>
      <c r="F430" s="750" t="s">
        <v>613</v>
      </c>
      <c r="G430" s="749" t="s">
        <v>614</v>
      </c>
      <c r="H430" s="749">
        <v>501387</v>
      </c>
      <c r="I430" s="749">
        <v>0</v>
      </c>
      <c r="J430" s="749" t="s">
        <v>1260</v>
      </c>
      <c r="K430" s="749" t="s">
        <v>1261</v>
      </c>
      <c r="L430" s="752">
        <v>254.09999705958884</v>
      </c>
      <c r="M430" s="752">
        <v>84</v>
      </c>
      <c r="N430" s="753">
        <v>21344.399753005462</v>
      </c>
    </row>
    <row r="431" spans="1:14" ht="14.4" customHeight="1" x14ac:dyDescent="0.3">
      <c r="A431" s="747" t="s">
        <v>585</v>
      </c>
      <c r="B431" s="748" t="s">
        <v>586</v>
      </c>
      <c r="C431" s="749" t="s">
        <v>607</v>
      </c>
      <c r="D431" s="750" t="s">
        <v>608</v>
      </c>
      <c r="E431" s="751">
        <v>50113001</v>
      </c>
      <c r="F431" s="750" t="s">
        <v>613</v>
      </c>
      <c r="G431" s="749" t="s">
        <v>614</v>
      </c>
      <c r="H431" s="749">
        <v>398077</v>
      </c>
      <c r="I431" s="749">
        <v>0</v>
      </c>
      <c r="J431" s="749" t="s">
        <v>1262</v>
      </c>
      <c r="K431" s="749" t="s">
        <v>1263</v>
      </c>
      <c r="L431" s="752">
        <v>42.55</v>
      </c>
      <c r="M431" s="752">
        <v>20</v>
      </c>
      <c r="N431" s="753">
        <v>851</v>
      </c>
    </row>
    <row r="432" spans="1:14" ht="14.4" customHeight="1" x14ac:dyDescent="0.3">
      <c r="A432" s="747" t="s">
        <v>585</v>
      </c>
      <c r="B432" s="748" t="s">
        <v>586</v>
      </c>
      <c r="C432" s="749" t="s">
        <v>607</v>
      </c>
      <c r="D432" s="750" t="s">
        <v>608</v>
      </c>
      <c r="E432" s="751">
        <v>50113001</v>
      </c>
      <c r="F432" s="750" t="s">
        <v>613</v>
      </c>
      <c r="G432" s="749" t="s">
        <v>614</v>
      </c>
      <c r="H432" s="749">
        <v>100802</v>
      </c>
      <c r="I432" s="749">
        <v>0</v>
      </c>
      <c r="J432" s="749" t="s">
        <v>1264</v>
      </c>
      <c r="K432" s="749" t="s">
        <v>1265</v>
      </c>
      <c r="L432" s="752">
        <v>93.989281975750828</v>
      </c>
      <c r="M432" s="752">
        <v>44</v>
      </c>
      <c r="N432" s="753">
        <v>4135.5284069330364</v>
      </c>
    </row>
    <row r="433" spans="1:14" ht="14.4" customHeight="1" x14ac:dyDescent="0.3">
      <c r="A433" s="747" t="s">
        <v>585</v>
      </c>
      <c r="B433" s="748" t="s">
        <v>586</v>
      </c>
      <c r="C433" s="749" t="s">
        <v>607</v>
      </c>
      <c r="D433" s="750" t="s">
        <v>608</v>
      </c>
      <c r="E433" s="751">
        <v>50113001</v>
      </c>
      <c r="F433" s="750" t="s">
        <v>613</v>
      </c>
      <c r="G433" s="749" t="s">
        <v>614</v>
      </c>
      <c r="H433" s="749">
        <v>218186</v>
      </c>
      <c r="I433" s="749">
        <v>218186</v>
      </c>
      <c r="J433" s="749" t="s">
        <v>1266</v>
      </c>
      <c r="K433" s="749" t="s">
        <v>1267</v>
      </c>
      <c r="L433" s="752">
        <v>172.78999999999996</v>
      </c>
      <c r="M433" s="752">
        <v>1</v>
      </c>
      <c r="N433" s="753">
        <v>172.78999999999996</v>
      </c>
    </row>
    <row r="434" spans="1:14" ht="14.4" customHeight="1" x14ac:dyDescent="0.3">
      <c r="A434" s="747" t="s">
        <v>585</v>
      </c>
      <c r="B434" s="748" t="s">
        <v>586</v>
      </c>
      <c r="C434" s="749" t="s">
        <v>607</v>
      </c>
      <c r="D434" s="750" t="s">
        <v>608</v>
      </c>
      <c r="E434" s="751">
        <v>50113001</v>
      </c>
      <c r="F434" s="750" t="s">
        <v>613</v>
      </c>
      <c r="G434" s="749" t="s">
        <v>614</v>
      </c>
      <c r="H434" s="749">
        <v>117189</v>
      </c>
      <c r="I434" s="749">
        <v>17189</v>
      </c>
      <c r="J434" s="749" t="s">
        <v>1268</v>
      </c>
      <c r="K434" s="749" t="s">
        <v>1269</v>
      </c>
      <c r="L434" s="752">
        <v>55.875000000000007</v>
      </c>
      <c r="M434" s="752">
        <v>2</v>
      </c>
      <c r="N434" s="753">
        <v>111.75000000000001</v>
      </c>
    </row>
    <row r="435" spans="1:14" ht="14.4" customHeight="1" x14ac:dyDescent="0.3">
      <c r="A435" s="747" t="s">
        <v>585</v>
      </c>
      <c r="B435" s="748" t="s">
        <v>586</v>
      </c>
      <c r="C435" s="749" t="s">
        <v>607</v>
      </c>
      <c r="D435" s="750" t="s">
        <v>608</v>
      </c>
      <c r="E435" s="751">
        <v>50113001</v>
      </c>
      <c r="F435" s="750" t="s">
        <v>613</v>
      </c>
      <c r="G435" s="749" t="s">
        <v>614</v>
      </c>
      <c r="H435" s="749">
        <v>848725</v>
      </c>
      <c r="I435" s="749">
        <v>107677</v>
      </c>
      <c r="J435" s="749" t="s">
        <v>868</v>
      </c>
      <c r="K435" s="749" t="s">
        <v>869</v>
      </c>
      <c r="L435" s="752">
        <v>382.10999999999996</v>
      </c>
      <c r="M435" s="752">
        <v>54</v>
      </c>
      <c r="N435" s="753">
        <v>20633.939999999999</v>
      </c>
    </row>
    <row r="436" spans="1:14" ht="14.4" customHeight="1" x14ac:dyDescent="0.3">
      <c r="A436" s="747" t="s">
        <v>585</v>
      </c>
      <c r="B436" s="748" t="s">
        <v>586</v>
      </c>
      <c r="C436" s="749" t="s">
        <v>607</v>
      </c>
      <c r="D436" s="750" t="s">
        <v>608</v>
      </c>
      <c r="E436" s="751">
        <v>50113001</v>
      </c>
      <c r="F436" s="750" t="s">
        <v>613</v>
      </c>
      <c r="G436" s="749" t="s">
        <v>614</v>
      </c>
      <c r="H436" s="749">
        <v>100489</v>
      </c>
      <c r="I436" s="749">
        <v>489</v>
      </c>
      <c r="J436" s="749" t="s">
        <v>872</v>
      </c>
      <c r="K436" s="749" t="s">
        <v>873</v>
      </c>
      <c r="L436" s="752">
        <v>41.899999999999991</v>
      </c>
      <c r="M436" s="752">
        <v>1</v>
      </c>
      <c r="N436" s="753">
        <v>41.899999999999991</v>
      </c>
    </row>
    <row r="437" spans="1:14" ht="14.4" customHeight="1" x14ac:dyDescent="0.3">
      <c r="A437" s="747" t="s">
        <v>585</v>
      </c>
      <c r="B437" s="748" t="s">
        <v>586</v>
      </c>
      <c r="C437" s="749" t="s">
        <v>607</v>
      </c>
      <c r="D437" s="750" t="s">
        <v>608</v>
      </c>
      <c r="E437" s="751">
        <v>50113001</v>
      </c>
      <c r="F437" s="750" t="s">
        <v>613</v>
      </c>
      <c r="G437" s="749" t="s">
        <v>614</v>
      </c>
      <c r="H437" s="749">
        <v>900881</v>
      </c>
      <c r="I437" s="749">
        <v>0</v>
      </c>
      <c r="J437" s="749" t="s">
        <v>877</v>
      </c>
      <c r="K437" s="749" t="s">
        <v>587</v>
      </c>
      <c r="L437" s="752">
        <v>133.49316120477309</v>
      </c>
      <c r="M437" s="752">
        <v>1</v>
      </c>
      <c r="N437" s="753">
        <v>133.49316120477309</v>
      </c>
    </row>
    <row r="438" spans="1:14" ht="14.4" customHeight="1" x14ac:dyDescent="0.3">
      <c r="A438" s="747" t="s">
        <v>585</v>
      </c>
      <c r="B438" s="748" t="s">
        <v>586</v>
      </c>
      <c r="C438" s="749" t="s">
        <v>607</v>
      </c>
      <c r="D438" s="750" t="s">
        <v>608</v>
      </c>
      <c r="E438" s="751">
        <v>50113001</v>
      </c>
      <c r="F438" s="750" t="s">
        <v>613</v>
      </c>
      <c r="G438" s="749" t="s">
        <v>614</v>
      </c>
      <c r="H438" s="749">
        <v>930759</v>
      </c>
      <c r="I438" s="749">
        <v>0</v>
      </c>
      <c r="J438" s="749" t="s">
        <v>1270</v>
      </c>
      <c r="K438" s="749" t="s">
        <v>587</v>
      </c>
      <c r="L438" s="752">
        <v>184.96217749512078</v>
      </c>
      <c r="M438" s="752">
        <v>4</v>
      </c>
      <c r="N438" s="753">
        <v>739.84870998048314</v>
      </c>
    </row>
    <row r="439" spans="1:14" ht="14.4" customHeight="1" x14ac:dyDescent="0.3">
      <c r="A439" s="747" t="s">
        <v>585</v>
      </c>
      <c r="B439" s="748" t="s">
        <v>586</v>
      </c>
      <c r="C439" s="749" t="s">
        <v>607</v>
      </c>
      <c r="D439" s="750" t="s">
        <v>608</v>
      </c>
      <c r="E439" s="751">
        <v>50113001</v>
      </c>
      <c r="F439" s="750" t="s">
        <v>613</v>
      </c>
      <c r="G439" s="749" t="s">
        <v>614</v>
      </c>
      <c r="H439" s="749">
        <v>900441</v>
      </c>
      <c r="I439" s="749">
        <v>0</v>
      </c>
      <c r="J439" s="749" t="s">
        <v>1271</v>
      </c>
      <c r="K439" s="749" t="s">
        <v>1272</v>
      </c>
      <c r="L439" s="752">
        <v>191.73662892040286</v>
      </c>
      <c r="M439" s="752">
        <v>14</v>
      </c>
      <c r="N439" s="753">
        <v>2684.3128048856402</v>
      </c>
    </row>
    <row r="440" spans="1:14" ht="14.4" customHeight="1" x14ac:dyDescent="0.3">
      <c r="A440" s="747" t="s">
        <v>585</v>
      </c>
      <c r="B440" s="748" t="s">
        <v>586</v>
      </c>
      <c r="C440" s="749" t="s">
        <v>607</v>
      </c>
      <c r="D440" s="750" t="s">
        <v>608</v>
      </c>
      <c r="E440" s="751">
        <v>50113001</v>
      </c>
      <c r="F440" s="750" t="s">
        <v>613</v>
      </c>
      <c r="G440" s="749" t="s">
        <v>614</v>
      </c>
      <c r="H440" s="749">
        <v>900321</v>
      </c>
      <c r="I440" s="749">
        <v>0</v>
      </c>
      <c r="J440" s="749" t="s">
        <v>1273</v>
      </c>
      <c r="K440" s="749" t="s">
        <v>587</v>
      </c>
      <c r="L440" s="752">
        <v>293.87706560609439</v>
      </c>
      <c r="M440" s="752">
        <v>3</v>
      </c>
      <c r="N440" s="753">
        <v>881.63119681828312</v>
      </c>
    </row>
    <row r="441" spans="1:14" ht="14.4" customHeight="1" x14ac:dyDescent="0.3">
      <c r="A441" s="747" t="s">
        <v>585</v>
      </c>
      <c r="B441" s="748" t="s">
        <v>586</v>
      </c>
      <c r="C441" s="749" t="s">
        <v>607</v>
      </c>
      <c r="D441" s="750" t="s">
        <v>608</v>
      </c>
      <c r="E441" s="751">
        <v>50113001</v>
      </c>
      <c r="F441" s="750" t="s">
        <v>613</v>
      </c>
      <c r="G441" s="749" t="s">
        <v>614</v>
      </c>
      <c r="H441" s="749">
        <v>921184</v>
      </c>
      <c r="I441" s="749">
        <v>0</v>
      </c>
      <c r="J441" s="749" t="s">
        <v>1274</v>
      </c>
      <c r="K441" s="749" t="s">
        <v>587</v>
      </c>
      <c r="L441" s="752">
        <v>191.7246760163105</v>
      </c>
      <c r="M441" s="752">
        <v>4</v>
      </c>
      <c r="N441" s="753">
        <v>766.89870406524199</v>
      </c>
    </row>
    <row r="442" spans="1:14" ht="14.4" customHeight="1" x14ac:dyDescent="0.3">
      <c r="A442" s="747" t="s">
        <v>585</v>
      </c>
      <c r="B442" s="748" t="s">
        <v>586</v>
      </c>
      <c r="C442" s="749" t="s">
        <v>607</v>
      </c>
      <c r="D442" s="750" t="s">
        <v>608</v>
      </c>
      <c r="E442" s="751">
        <v>50113001</v>
      </c>
      <c r="F442" s="750" t="s">
        <v>613</v>
      </c>
      <c r="G442" s="749" t="s">
        <v>614</v>
      </c>
      <c r="H442" s="749">
        <v>990927</v>
      </c>
      <c r="I442" s="749">
        <v>0</v>
      </c>
      <c r="J442" s="749" t="s">
        <v>1275</v>
      </c>
      <c r="K442" s="749" t="s">
        <v>587</v>
      </c>
      <c r="L442" s="752">
        <v>141.54399999999998</v>
      </c>
      <c r="M442" s="752">
        <v>5</v>
      </c>
      <c r="N442" s="753">
        <v>707.71999999999991</v>
      </c>
    </row>
    <row r="443" spans="1:14" ht="14.4" customHeight="1" x14ac:dyDescent="0.3">
      <c r="A443" s="747" t="s">
        <v>585</v>
      </c>
      <c r="B443" s="748" t="s">
        <v>586</v>
      </c>
      <c r="C443" s="749" t="s">
        <v>607</v>
      </c>
      <c r="D443" s="750" t="s">
        <v>608</v>
      </c>
      <c r="E443" s="751">
        <v>50113001</v>
      </c>
      <c r="F443" s="750" t="s">
        <v>613</v>
      </c>
      <c r="G443" s="749" t="s">
        <v>624</v>
      </c>
      <c r="H443" s="749">
        <v>187427</v>
      </c>
      <c r="I443" s="749">
        <v>187427</v>
      </c>
      <c r="J443" s="749" t="s">
        <v>1276</v>
      </c>
      <c r="K443" s="749" t="s">
        <v>1277</v>
      </c>
      <c r="L443" s="752">
        <v>62.519999999999982</v>
      </c>
      <c r="M443" s="752">
        <v>2</v>
      </c>
      <c r="N443" s="753">
        <v>125.03999999999996</v>
      </c>
    </row>
    <row r="444" spans="1:14" ht="14.4" customHeight="1" x14ac:dyDescent="0.3">
      <c r="A444" s="747" t="s">
        <v>585</v>
      </c>
      <c r="B444" s="748" t="s">
        <v>586</v>
      </c>
      <c r="C444" s="749" t="s">
        <v>607</v>
      </c>
      <c r="D444" s="750" t="s">
        <v>608</v>
      </c>
      <c r="E444" s="751">
        <v>50113001</v>
      </c>
      <c r="F444" s="750" t="s">
        <v>613</v>
      </c>
      <c r="G444" s="749" t="s">
        <v>624</v>
      </c>
      <c r="H444" s="749">
        <v>169714</v>
      </c>
      <c r="I444" s="749">
        <v>169714</v>
      </c>
      <c r="J444" s="749" t="s">
        <v>1278</v>
      </c>
      <c r="K444" s="749" t="s">
        <v>1279</v>
      </c>
      <c r="L444" s="752">
        <v>112.28000000000003</v>
      </c>
      <c r="M444" s="752">
        <v>1</v>
      </c>
      <c r="N444" s="753">
        <v>112.28000000000003</v>
      </c>
    </row>
    <row r="445" spans="1:14" ht="14.4" customHeight="1" x14ac:dyDescent="0.3">
      <c r="A445" s="747" t="s">
        <v>585</v>
      </c>
      <c r="B445" s="748" t="s">
        <v>586</v>
      </c>
      <c r="C445" s="749" t="s">
        <v>607</v>
      </c>
      <c r="D445" s="750" t="s">
        <v>608</v>
      </c>
      <c r="E445" s="751">
        <v>50113001</v>
      </c>
      <c r="F445" s="750" t="s">
        <v>613</v>
      </c>
      <c r="G445" s="749" t="s">
        <v>624</v>
      </c>
      <c r="H445" s="749">
        <v>187425</v>
      </c>
      <c r="I445" s="749">
        <v>187425</v>
      </c>
      <c r="J445" s="749" t="s">
        <v>885</v>
      </c>
      <c r="K445" s="749" t="s">
        <v>886</v>
      </c>
      <c r="L445" s="752">
        <v>49.379999999999988</v>
      </c>
      <c r="M445" s="752">
        <v>1</v>
      </c>
      <c r="N445" s="753">
        <v>49.379999999999988</v>
      </c>
    </row>
    <row r="446" spans="1:14" ht="14.4" customHeight="1" x14ac:dyDescent="0.3">
      <c r="A446" s="747" t="s">
        <v>585</v>
      </c>
      <c r="B446" s="748" t="s">
        <v>586</v>
      </c>
      <c r="C446" s="749" t="s">
        <v>607</v>
      </c>
      <c r="D446" s="750" t="s">
        <v>608</v>
      </c>
      <c r="E446" s="751">
        <v>50113001</v>
      </c>
      <c r="F446" s="750" t="s">
        <v>613</v>
      </c>
      <c r="G446" s="749" t="s">
        <v>614</v>
      </c>
      <c r="H446" s="749">
        <v>188219</v>
      </c>
      <c r="I446" s="749">
        <v>88219</v>
      </c>
      <c r="J446" s="749" t="s">
        <v>887</v>
      </c>
      <c r="K446" s="749" t="s">
        <v>888</v>
      </c>
      <c r="L446" s="752">
        <v>140.90235316608826</v>
      </c>
      <c r="M446" s="752">
        <v>17</v>
      </c>
      <c r="N446" s="753">
        <v>2395.3400038235004</v>
      </c>
    </row>
    <row r="447" spans="1:14" ht="14.4" customHeight="1" x14ac:dyDescent="0.3">
      <c r="A447" s="747" t="s">
        <v>585</v>
      </c>
      <c r="B447" s="748" t="s">
        <v>586</v>
      </c>
      <c r="C447" s="749" t="s">
        <v>607</v>
      </c>
      <c r="D447" s="750" t="s">
        <v>608</v>
      </c>
      <c r="E447" s="751">
        <v>50113001</v>
      </c>
      <c r="F447" s="750" t="s">
        <v>613</v>
      </c>
      <c r="G447" s="749" t="s">
        <v>614</v>
      </c>
      <c r="H447" s="749">
        <v>203092</v>
      </c>
      <c r="I447" s="749">
        <v>203092</v>
      </c>
      <c r="J447" s="749" t="s">
        <v>1280</v>
      </c>
      <c r="K447" s="749" t="s">
        <v>1281</v>
      </c>
      <c r="L447" s="752">
        <v>150.02666666666667</v>
      </c>
      <c r="M447" s="752">
        <v>6</v>
      </c>
      <c r="N447" s="753">
        <v>900.16000000000008</v>
      </c>
    </row>
    <row r="448" spans="1:14" ht="14.4" customHeight="1" x14ac:dyDescent="0.3">
      <c r="A448" s="747" t="s">
        <v>585</v>
      </c>
      <c r="B448" s="748" t="s">
        <v>586</v>
      </c>
      <c r="C448" s="749" t="s">
        <v>607</v>
      </c>
      <c r="D448" s="750" t="s">
        <v>608</v>
      </c>
      <c r="E448" s="751">
        <v>50113001</v>
      </c>
      <c r="F448" s="750" t="s">
        <v>613</v>
      </c>
      <c r="G448" s="749" t="s">
        <v>614</v>
      </c>
      <c r="H448" s="749">
        <v>100498</v>
      </c>
      <c r="I448" s="749">
        <v>498</v>
      </c>
      <c r="J448" s="749" t="s">
        <v>904</v>
      </c>
      <c r="K448" s="749" t="s">
        <v>697</v>
      </c>
      <c r="L448" s="752">
        <v>108.86000000000004</v>
      </c>
      <c r="M448" s="752">
        <v>10</v>
      </c>
      <c r="N448" s="753">
        <v>1088.6000000000004</v>
      </c>
    </row>
    <row r="449" spans="1:14" ht="14.4" customHeight="1" x14ac:dyDescent="0.3">
      <c r="A449" s="747" t="s">
        <v>585</v>
      </c>
      <c r="B449" s="748" t="s">
        <v>586</v>
      </c>
      <c r="C449" s="749" t="s">
        <v>607</v>
      </c>
      <c r="D449" s="750" t="s">
        <v>608</v>
      </c>
      <c r="E449" s="751">
        <v>50113001</v>
      </c>
      <c r="F449" s="750" t="s">
        <v>613</v>
      </c>
      <c r="G449" s="749" t="s">
        <v>614</v>
      </c>
      <c r="H449" s="749">
        <v>100499</v>
      </c>
      <c r="I449" s="749">
        <v>499</v>
      </c>
      <c r="J449" s="749" t="s">
        <v>904</v>
      </c>
      <c r="K449" s="749" t="s">
        <v>905</v>
      </c>
      <c r="L449" s="752">
        <v>112.22348148148147</v>
      </c>
      <c r="M449" s="752">
        <v>135</v>
      </c>
      <c r="N449" s="753">
        <v>15150.169999999998</v>
      </c>
    </row>
    <row r="450" spans="1:14" ht="14.4" customHeight="1" x14ac:dyDescent="0.3">
      <c r="A450" s="747" t="s">
        <v>585</v>
      </c>
      <c r="B450" s="748" t="s">
        <v>586</v>
      </c>
      <c r="C450" s="749" t="s">
        <v>607</v>
      </c>
      <c r="D450" s="750" t="s">
        <v>608</v>
      </c>
      <c r="E450" s="751">
        <v>50113001</v>
      </c>
      <c r="F450" s="750" t="s">
        <v>613</v>
      </c>
      <c r="G450" s="749" t="s">
        <v>614</v>
      </c>
      <c r="H450" s="749">
        <v>199963</v>
      </c>
      <c r="I450" s="749">
        <v>199963</v>
      </c>
      <c r="J450" s="749" t="s">
        <v>1282</v>
      </c>
      <c r="K450" s="749" t="s">
        <v>1283</v>
      </c>
      <c r="L450" s="752">
        <v>568.35999999999979</v>
      </c>
      <c r="M450" s="752">
        <v>3</v>
      </c>
      <c r="N450" s="753">
        <v>1705.0799999999995</v>
      </c>
    </row>
    <row r="451" spans="1:14" ht="14.4" customHeight="1" x14ac:dyDescent="0.3">
      <c r="A451" s="747" t="s">
        <v>585</v>
      </c>
      <c r="B451" s="748" t="s">
        <v>586</v>
      </c>
      <c r="C451" s="749" t="s">
        <v>607</v>
      </c>
      <c r="D451" s="750" t="s">
        <v>608</v>
      </c>
      <c r="E451" s="751">
        <v>50113001</v>
      </c>
      <c r="F451" s="750" t="s">
        <v>613</v>
      </c>
      <c r="G451" s="749" t="s">
        <v>614</v>
      </c>
      <c r="H451" s="749">
        <v>100502</v>
      </c>
      <c r="I451" s="749">
        <v>502</v>
      </c>
      <c r="J451" s="749" t="s">
        <v>908</v>
      </c>
      <c r="K451" s="749" t="s">
        <v>909</v>
      </c>
      <c r="L451" s="752">
        <v>238.6644444444444</v>
      </c>
      <c r="M451" s="752">
        <v>9</v>
      </c>
      <c r="N451" s="753">
        <v>2147.9799999999996</v>
      </c>
    </row>
    <row r="452" spans="1:14" ht="14.4" customHeight="1" x14ac:dyDescent="0.3">
      <c r="A452" s="747" t="s">
        <v>585</v>
      </c>
      <c r="B452" s="748" t="s">
        <v>586</v>
      </c>
      <c r="C452" s="749" t="s">
        <v>607</v>
      </c>
      <c r="D452" s="750" t="s">
        <v>608</v>
      </c>
      <c r="E452" s="751">
        <v>50113001</v>
      </c>
      <c r="F452" s="750" t="s">
        <v>613</v>
      </c>
      <c r="G452" s="749" t="s">
        <v>614</v>
      </c>
      <c r="H452" s="749">
        <v>102684</v>
      </c>
      <c r="I452" s="749">
        <v>2684</v>
      </c>
      <c r="J452" s="749" t="s">
        <v>908</v>
      </c>
      <c r="K452" s="749" t="s">
        <v>910</v>
      </c>
      <c r="L452" s="752">
        <v>73.739090909090905</v>
      </c>
      <c r="M452" s="752">
        <v>11</v>
      </c>
      <c r="N452" s="753">
        <v>811.13</v>
      </c>
    </row>
    <row r="453" spans="1:14" ht="14.4" customHeight="1" x14ac:dyDescent="0.3">
      <c r="A453" s="747" t="s">
        <v>585</v>
      </c>
      <c r="B453" s="748" t="s">
        <v>586</v>
      </c>
      <c r="C453" s="749" t="s">
        <v>607</v>
      </c>
      <c r="D453" s="750" t="s">
        <v>608</v>
      </c>
      <c r="E453" s="751">
        <v>50113001</v>
      </c>
      <c r="F453" s="750" t="s">
        <v>613</v>
      </c>
      <c r="G453" s="749" t="s">
        <v>624</v>
      </c>
      <c r="H453" s="749">
        <v>127737</v>
      </c>
      <c r="I453" s="749">
        <v>127737</v>
      </c>
      <c r="J453" s="749" t="s">
        <v>911</v>
      </c>
      <c r="K453" s="749" t="s">
        <v>912</v>
      </c>
      <c r="L453" s="752">
        <v>75.931578947368436</v>
      </c>
      <c r="M453" s="752">
        <v>19</v>
      </c>
      <c r="N453" s="753">
        <v>1442.7000000000003</v>
      </c>
    </row>
    <row r="454" spans="1:14" ht="14.4" customHeight="1" x14ac:dyDescent="0.3">
      <c r="A454" s="747" t="s">
        <v>585</v>
      </c>
      <c r="B454" s="748" t="s">
        <v>586</v>
      </c>
      <c r="C454" s="749" t="s">
        <v>607</v>
      </c>
      <c r="D454" s="750" t="s">
        <v>608</v>
      </c>
      <c r="E454" s="751">
        <v>50113001</v>
      </c>
      <c r="F454" s="750" t="s">
        <v>613</v>
      </c>
      <c r="G454" s="749" t="s">
        <v>624</v>
      </c>
      <c r="H454" s="749">
        <v>127738</v>
      </c>
      <c r="I454" s="749">
        <v>127738</v>
      </c>
      <c r="J454" s="749" t="s">
        <v>911</v>
      </c>
      <c r="K454" s="749" t="s">
        <v>1284</v>
      </c>
      <c r="L454" s="752">
        <v>95.37</v>
      </c>
      <c r="M454" s="752">
        <v>81</v>
      </c>
      <c r="N454" s="753">
        <v>7724.97</v>
      </c>
    </row>
    <row r="455" spans="1:14" ht="14.4" customHeight="1" x14ac:dyDescent="0.3">
      <c r="A455" s="747" t="s">
        <v>585</v>
      </c>
      <c r="B455" s="748" t="s">
        <v>586</v>
      </c>
      <c r="C455" s="749" t="s">
        <v>607</v>
      </c>
      <c r="D455" s="750" t="s">
        <v>608</v>
      </c>
      <c r="E455" s="751">
        <v>50113001</v>
      </c>
      <c r="F455" s="750" t="s">
        <v>613</v>
      </c>
      <c r="G455" s="749" t="s">
        <v>614</v>
      </c>
      <c r="H455" s="749">
        <v>501455</v>
      </c>
      <c r="I455" s="749">
        <v>0</v>
      </c>
      <c r="J455" s="749" t="s">
        <v>1285</v>
      </c>
      <c r="K455" s="749" t="s">
        <v>1286</v>
      </c>
      <c r="L455" s="752">
        <v>80.37</v>
      </c>
      <c r="M455" s="752">
        <v>5</v>
      </c>
      <c r="N455" s="753">
        <v>401.85</v>
      </c>
    </row>
    <row r="456" spans="1:14" ht="14.4" customHeight="1" x14ac:dyDescent="0.3">
      <c r="A456" s="747" t="s">
        <v>585</v>
      </c>
      <c r="B456" s="748" t="s">
        <v>586</v>
      </c>
      <c r="C456" s="749" t="s">
        <v>607</v>
      </c>
      <c r="D456" s="750" t="s">
        <v>608</v>
      </c>
      <c r="E456" s="751">
        <v>50113001</v>
      </c>
      <c r="F456" s="750" t="s">
        <v>613</v>
      </c>
      <c r="G456" s="749" t="s">
        <v>614</v>
      </c>
      <c r="H456" s="749">
        <v>223159</v>
      </c>
      <c r="I456" s="749">
        <v>223159</v>
      </c>
      <c r="J456" s="749" t="s">
        <v>1287</v>
      </c>
      <c r="K456" s="749" t="s">
        <v>1288</v>
      </c>
      <c r="L456" s="752">
        <v>72.887500000000003</v>
      </c>
      <c r="M456" s="752">
        <v>24</v>
      </c>
      <c r="N456" s="753">
        <v>1749.3000000000002</v>
      </c>
    </row>
    <row r="457" spans="1:14" ht="14.4" customHeight="1" x14ac:dyDescent="0.3">
      <c r="A457" s="747" t="s">
        <v>585</v>
      </c>
      <c r="B457" s="748" t="s">
        <v>586</v>
      </c>
      <c r="C457" s="749" t="s">
        <v>607</v>
      </c>
      <c r="D457" s="750" t="s">
        <v>608</v>
      </c>
      <c r="E457" s="751">
        <v>50113001</v>
      </c>
      <c r="F457" s="750" t="s">
        <v>613</v>
      </c>
      <c r="G457" s="749" t="s">
        <v>614</v>
      </c>
      <c r="H457" s="749">
        <v>162033</v>
      </c>
      <c r="I457" s="749">
        <v>162033</v>
      </c>
      <c r="J457" s="749" t="s">
        <v>1289</v>
      </c>
      <c r="K457" s="749" t="s">
        <v>1290</v>
      </c>
      <c r="L457" s="752">
        <v>805.97125538835428</v>
      </c>
      <c r="M457" s="752">
        <v>34</v>
      </c>
      <c r="N457" s="753">
        <v>27403.022683204046</v>
      </c>
    </row>
    <row r="458" spans="1:14" ht="14.4" customHeight="1" x14ac:dyDescent="0.3">
      <c r="A458" s="747" t="s">
        <v>585</v>
      </c>
      <c r="B458" s="748" t="s">
        <v>586</v>
      </c>
      <c r="C458" s="749" t="s">
        <v>607</v>
      </c>
      <c r="D458" s="750" t="s">
        <v>608</v>
      </c>
      <c r="E458" s="751">
        <v>50113001</v>
      </c>
      <c r="F458" s="750" t="s">
        <v>613</v>
      </c>
      <c r="G458" s="749" t="s">
        <v>624</v>
      </c>
      <c r="H458" s="749">
        <v>132858</v>
      </c>
      <c r="I458" s="749">
        <v>32858</v>
      </c>
      <c r="J458" s="749" t="s">
        <v>917</v>
      </c>
      <c r="K458" s="749" t="s">
        <v>919</v>
      </c>
      <c r="L458" s="752">
        <v>76.38000000000001</v>
      </c>
      <c r="M458" s="752">
        <v>1</v>
      </c>
      <c r="N458" s="753">
        <v>76.38000000000001</v>
      </c>
    </row>
    <row r="459" spans="1:14" ht="14.4" customHeight="1" x14ac:dyDescent="0.3">
      <c r="A459" s="747" t="s">
        <v>585</v>
      </c>
      <c r="B459" s="748" t="s">
        <v>586</v>
      </c>
      <c r="C459" s="749" t="s">
        <v>607</v>
      </c>
      <c r="D459" s="750" t="s">
        <v>608</v>
      </c>
      <c r="E459" s="751">
        <v>50113001</v>
      </c>
      <c r="F459" s="750" t="s">
        <v>613</v>
      </c>
      <c r="G459" s="749" t="s">
        <v>614</v>
      </c>
      <c r="H459" s="749">
        <v>100513</v>
      </c>
      <c r="I459" s="749">
        <v>513</v>
      </c>
      <c r="J459" s="749" t="s">
        <v>921</v>
      </c>
      <c r="K459" s="749" t="s">
        <v>697</v>
      </c>
      <c r="L459" s="752">
        <v>56.78</v>
      </c>
      <c r="M459" s="752">
        <v>8</v>
      </c>
      <c r="N459" s="753">
        <v>454.24</v>
      </c>
    </row>
    <row r="460" spans="1:14" ht="14.4" customHeight="1" x14ac:dyDescent="0.3">
      <c r="A460" s="747" t="s">
        <v>585</v>
      </c>
      <c r="B460" s="748" t="s">
        <v>586</v>
      </c>
      <c r="C460" s="749" t="s">
        <v>607</v>
      </c>
      <c r="D460" s="750" t="s">
        <v>608</v>
      </c>
      <c r="E460" s="751">
        <v>50113001</v>
      </c>
      <c r="F460" s="750" t="s">
        <v>613</v>
      </c>
      <c r="G460" s="749" t="s">
        <v>614</v>
      </c>
      <c r="H460" s="749">
        <v>110086</v>
      </c>
      <c r="I460" s="749">
        <v>10086</v>
      </c>
      <c r="J460" s="749" t="s">
        <v>922</v>
      </c>
      <c r="K460" s="749" t="s">
        <v>923</v>
      </c>
      <c r="L460" s="752">
        <v>1592.8</v>
      </c>
      <c r="M460" s="752">
        <v>25</v>
      </c>
      <c r="N460" s="753">
        <v>39820</v>
      </c>
    </row>
    <row r="461" spans="1:14" ht="14.4" customHeight="1" x14ac:dyDescent="0.3">
      <c r="A461" s="747" t="s">
        <v>585</v>
      </c>
      <c r="B461" s="748" t="s">
        <v>586</v>
      </c>
      <c r="C461" s="749" t="s">
        <v>607</v>
      </c>
      <c r="D461" s="750" t="s">
        <v>608</v>
      </c>
      <c r="E461" s="751">
        <v>50113001</v>
      </c>
      <c r="F461" s="750" t="s">
        <v>613</v>
      </c>
      <c r="G461" s="749" t="s">
        <v>624</v>
      </c>
      <c r="H461" s="749">
        <v>106618</v>
      </c>
      <c r="I461" s="749">
        <v>6618</v>
      </c>
      <c r="J461" s="749" t="s">
        <v>1291</v>
      </c>
      <c r="K461" s="749" t="s">
        <v>1292</v>
      </c>
      <c r="L461" s="752">
        <v>19.59</v>
      </c>
      <c r="M461" s="752">
        <v>9</v>
      </c>
      <c r="N461" s="753">
        <v>176.31</v>
      </c>
    </row>
    <row r="462" spans="1:14" ht="14.4" customHeight="1" x14ac:dyDescent="0.3">
      <c r="A462" s="747" t="s">
        <v>585</v>
      </c>
      <c r="B462" s="748" t="s">
        <v>586</v>
      </c>
      <c r="C462" s="749" t="s">
        <v>607</v>
      </c>
      <c r="D462" s="750" t="s">
        <v>608</v>
      </c>
      <c r="E462" s="751">
        <v>50113001</v>
      </c>
      <c r="F462" s="750" t="s">
        <v>613</v>
      </c>
      <c r="G462" s="749" t="s">
        <v>614</v>
      </c>
      <c r="H462" s="749">
        <v>104307</v>
      </c>
      <c r="I462" s="749">
        <v>4307</v>
      </c>
      <c r="J462" s="749" t="s">
        <v>925</v>
      </c>
      <c r="K462" s="749" t="s">
        <v>926</v>
      </c>
      <c r="L462" s="752">
        <v>351.3671748878923</v>
      </c>
      <c r="M462" s="752">
        <v>223</v>
      </c>
      <c r="N462" s="753">
        <v>78354.87999999999</v>
      </c>
    </row>
    <row r="463" spans="1:14" ht="14.4" customHeight="1" x14ac:dyDescent="0.3">
      <c r="A463" s="747" t="s">
        <v>585</v>
      </c>
      <c r="B463" s="748" t="s">
        <v>586</v>
      </c>
      <c r="C463" s="749" t="s">
        <v>607</v>
      </c>
      <c r="D463" s="750" t="s">
        <v>608</v>
      </c>
      <c r="E463" s="751">
        <v>50113001</v>
      </c>
      <c r="F463" s="750" t="s">
        <v>613</v>
      </c>
      <c r="G463" s="749" t="s">
        <v>614</v>
      </c>
      <c r="H463" s="749">
        <v>100536</v>
      </c>
      <c r="I463" s="749">
        <v>536</v>
      </c>
      <c r="J463" s="749" t="s">
        <v>927</v>
      </c>
      <c r="K463" s="749" t="s">
        <v>928</v>
      </c>
      <c r="L463" s="752">
        <v>140.24352941176471</v>
      </c>
      <c r="M463" s="752">
        <v>170</v>
      </c>
      <c r="N463" s="753">
        <v>23841.4</v>
      </c>
    </row>
    <row r="464" spans="1:14" ht="14.4" customHeight="1" x14ac:dyDescent="0.3">
      <c r="A464" s="747" t="s">
        <v>585</v>
      </c>
      <c r="B464" s="748" t="s">
        <v>586</v>
      </c>
      <c r="C464" s="749" t="s">
        <v>607</v>
      </c>
      <c r="D464" s="750" t="s">
        <v>608</v>
      </c>
      <c r="E464" s="751">
        <v>50113001</v>
      </c>
      <c r="F464" s="750" t="s">
        <v>613</v>
      </c>
      <c r="G464" s="749" t="s">
        <v>614</v>
      </c>
      <c r="H464" s="749">
        <v>216900</v>
      </c>
      <c r="I464" s="749">
        <v>216900</v>
      </c>
      <c r="J464" s="749" t="s">
        <v>1293</v>
      </c>
      <c r="K464" s="749" t="s">
        <v>1294</v>
      </c>
      <c r="L464" s="752">
        <v>701.23739583333327</v>
      </c>
      <c r="M464" s="752">
        <v>192</v>
      </c>
      <c r="N464" s="753">
        <v>134637.57999999999</v>
      </c>
    </row>
    <row r="465" spans="1:14" ht="14.4" customHeight="1" x14ac:dyDescent="0.3">
      <c r="A465" s="747" t="s">
        <v>585</v>
      </c>
      <c r="B465" s="748" t="s">
        <v>586</v>
      </c>
      <c r="C465" s="749" t="s">
        <v>607</v>
      </c>
      <c r="D465" s="750" t="s">
        <v>608</v>
      </c>
      <c r="E465" s="751">
        <v>50113001</v>
      </c>
      <c r="F465" s="750" t="s">
        <v>613</v>
      </c>
      <c r="G465" s="749" t="s">
        <v>624</v>
      </c>
      <c r="H465" s="749">
        <v>107981</v>
      </c>
      <c r="I465" s="749">
        <v>7981</v>
      </c>
      <c r="J465" s="749" t="s">
        <v>929</v>
      </c>
      <c r="K465" s="749" t="s">
        <v>930</v>
      </c>
      <c r="L465" s="752">
        <v>50.650714285714294</v>
      </c>
      <c r="M465" s="752">
        <v>168</v>
      </c>
      <c r="N465" s="753">
        <v>8509.3200000000015</v>
      </c>
    </row>
    <row r="466" spans="1:14" ht="14.4" customHeight="1" x14ac:dyDescent="0.3">
      <c r="A466" s="747" t="s">
        <v>585</v>
      </c>
      <c r="B466" s="748" t="s">
        <v>586</v>
      </c>
      <c r="C466" s="749" t="s">
        <v>607</v>
      </c>
      <c r="D466" s="750" t="s">
        <v>608</v>
      </c>
      <c r="E466" s="751">
        <v>50113001</v>
      </c>
      <c r="F466" s="750" t="s">
        <v>613</v>
      </c>
      <c r="G466" s="749" t="s">
        <v>624</v>
      </c>
      <c r="H466" s="749">
        <v>155823</v>
      </c>
      <c r="I466" s="749">
        <v>55823</v>
      </c>
      <c r="J466" s="749" t="s">
        <v>929</v>
      </c>
      <c r="K466" s="749" t="s">
        <v>931</v>
      </c>
      <c r="L466" s="752">
        <v>33.47</v>
      </c>
      <c r="M466" s="752">
        <v>6</v>
      </c>
      <c r="N466" s="753">
        <v>200.82</v>
      </c>
    </row>
    <row r="467" spans="1:14" ht="14.4" customHeight="1" x14ac:dyDescent="0.3">
      <c r="A467" s="747" t="s">
        <v>585</v>
      </c>
      <c r="B467" s="748" t="s">
        <v>586</v>
      </c>
      <c r="C467" s="749" t="s">
        <v>607</v>
      </c>
      <c r="D467" s="750" t="s">
        <v>608</v>
      </c>
      <c r="E467" s="751">
        <v>50113001</v>
      </c>
      <c r="F467" s="750" t="s">
        <v>613</v>
      </c>
      <c r="G467" s="749" t="s">
        <v>624</v>
      </c>
      <c r="H467" s="749">
        <v>155824</v>
      </c>
      <c r="I467" s="749">
        <v>55824</v>
      </c>
      <c r="J467" s="749" t="s">
        <v>929</v>
      </c>
      <c r="K467" s="749" t="s">
        <v>932</v>
      </c>
      <c r="L467" s="752">
        <v>50.640000000000008</v>
      </c>
      <c r="M467" s="752">
        <v>3</v>
      </c>
      <c r="N467" s="753">
        <v>151.92000000000002</v>
      </c>
    </row>
    <row r="468" spans="1:14" ht="14.4" customHeight="1" x14ac:dyDescent="0.3">
      <c r="A468" s="747" t="s">
        <v>585</v>
      </c>
      <c r="B468" s="748" t="s">
        <v>586</v>
      </c>
      <c r="C468" s="749" t="s">
        <v>607</v>
      </c>
      <c r="D468" s="750" t="s">
        <v>608</v>
      </c>
      <c r="E468" s="751">
        <v>50113001</v>
      </c>
      <c r="F468" s="750" t="s">
        <v>613</v>
      </c>
      <c r="G468" s="749" t="s">
        <v>624</v>
      </c>
      <c r="H468" s="749">
        <v>126786</v>
      </c>
      <c r="I468" s="749">
        <v>26786</v>
      </c>
      <c r="J468" s="749" t="s">
        <v>933</v>
      </c>
      <c r="K468" s="749" t="s">
        <v>934</v>
      </c>
      <c r="L468" s="752">
        <v>406.90692307692314</v>
      </c>
      <c r="M468" s="752">
        <v>13</v>
      </c>
      <c r="N468" s="753">
        <v>5289.7900000000009</v>
      </c>
    </row>
    <row r="469" spans="1:14" ht="14.4" customHeight="1" x14ac:dyDescent="0.3">
      <c r="A469" s="747" t="s">
        <v>585</v>
      </c>
      <c r="B469" s="748" t="s">
        <v>586</v>
      </c>
      <c r="C469" s="749" t="s">
        <v>607</v>
      </c>
      <c r="D469" s="750" t="s">
        <v>608</v>
      </c>
      <c r="E469" s="751">
        <v>50113001</v>
      </c>
      <c r="F469" s="750" t="s">
        <v>613</v>
      </c>
      <c r="G469" s="749" t="s">
        <v>624</v>
      </c>
      <c r="H469" s="749">
        <v>29449</v>
      </c>
      <c r="I469" s="749">
        <v>29449</v>
      </c>
      <c r="J469" s="749" t="s">
        <v>1295</v>
      </c>
      <c r="K469" s="749" t="s">
        <v>1296</v>
      </c>
      <c r="L469" s="752">
        <v>30896.458749999998</v>
      </c>
      <c r="M469" s="752">
        <v>8</v>
      </c>
      <c r="N469" s="753">
        <v>247171.66999999998</v>
      </c>
    </row>
    <row r="470" spans="1:14" ht="14.4" customHeight="1" x14ac:dyDescent="0.3">
      <c r="A470" s="747" t="s">
        <v>585</v>
      </c>
      <c r="B470" s="748" t="s">
        <v>586</v>
      </c>
      <c r="C470" s="749" t="s">
        <v>607</v>
      </c>
      <c r="D470" s="750" t="s">
        <v>608</v>
      </c>
      <c r="E470" s="751">
        <v>50113001</v>
      </c>
      <c r="F470" s="750" t="s">
        <v>613</v>
      </c>
      <c r="G470" s="749" t="s">
        <v>624</v>
      </c>
      <c r="H470" s="749">
        <v>187607</v>
      </c>
      <c r="I470" s="749">
        <v>187607</v>
      </c>
      <c r="J470" s="749" t="s">
        <v>1297</v>
      </c>
      <c r="K470" s="749" t="s">
        <v>1298</v>
      </c>
      <c r="L470" s="752">
        <v>273.90000000000003</v>
      </c>
      <c r="M470" s="752">
        <v>7</v>
      </c>
      <c r="N470" s="753">
        <v>1917.3000000000002</v>
      </c>
    </row>
    <row r="471" spans="1:14" ht="14.4" customHeight="1" x14ac:dyDescent="0.3">
      <c r="A471" s="747" t="s">
        <v>585</v>
      </c>
      <c r="B471" s="748" t="s">
        <v>586</v>
      </c>
      <c r="C471" s="749" t="s">
        <v>607</v>
      </c>
      <c r="D471" s="750" t="s">
        <v>608</v>
      </c>
      <c r="E471" s="751">
        <v>50113001</v>
      </c>
      <c r="F471" s="750" t="s">
        <v>613</v>
      </c>
      <c r="G471" s="749" t="s">
        <v>614</v>
      </c>
      <c r="H471" s="749">
        <v>100874</v>
      </c>
      <c r="I471" s="749">
        <v>874</v>
      </c>
      <c r="J471" s="749" t="s">
        <v>1299</v>
      </c>
      <c r="K471" s="749" t="s">
        <v>1300</v>
      </c>
      <c r="L471" s="752">
        <v>50.464799999999997</v>
      </c>
      <c r="M471" s="752">
        <v>25</v>
      </c>
      <c r="N471" s="753">
        <v>1261.6199999999999</v>
      </c>
    </row>
    <row r="472" spans="1:14" ht="14.4" customHeight="1" x14ac:dyDescent="0.3">
      <c r="A472" s="747" t="s">
        <v>585</v>
      </c>
      <c r="B472" s="748" t="s">
        <v>586</v>
      </c>
      <c r="C472" s="749" t="s">
        <v>607</v>
      </c>
      <c r="D472" s="750" t="s">
        <v>608</v>
      </c>
      <c r="E472" s="751">
        <v>50113001</v>
      </c>
      <c r="F472" s="750" t="s">
        <v>613</v>
      </c>
      <c r="G472" s="749" t="s">
        <v>614</v>
      </c>
      <c r="H472" s="749">
        <v>214912</v>
      </c>
      <c r="I472" s="749">
        <v>214912</v>
      </c>
      <c r="J472" s="749" t="s">
        <v>1301</v>
      </c>
      <c r="K472" s="749" t="s">
        <v>1302</v>
      </c>
      <c r="L472" s="752">
        <v>128.91000000000003</v>
      </c>
      <c r="M472" s="752">
        <v>5</v>
      </c>
      <c r="N472" s="753">
        <v>644.55000000000018</v>
      </c>
    </row>
    <row r="473" spans="1:14" ht="14.4" customHeight="1" x14ac:dyDescent="0.3">
      <c r="A473" s="747" t="s">
        <v>585</v>
      </c>
      <c r="B473" s="748" t="s">
        <v>586</v>
      </c>
      <c r="C473" s="749" t="s">
        <v>607</v>
      </c>
      <c r="D473" s="750" t="s">
        <v>608</v>
      </c>
      <c r="E473" s="751">
        <v>50113001</v>
      </c>
      <c r="F473" s="750" t="s">
        <v>613</v>
      </c>
      <c r="G473" s="749" t="s">
        <v>624</v>
      </c>
      <c r="H473" s="749">
        <v>850729</v>
      </c>
      <c r="I473" s="749">
        <v>157875</v>
      </c>
      <c r="J473" s="749" t="s">
        <v>937</v>
      </c>
      <c r="K473" s="749" t="s">
        <v>938</v>
      </c>
      <c r="L473" s="752">
        <v>225.5</v>
      </c>
      <c r="M473" s="752">
        <v>7</v>
      </c>
      <c r="N473" s="753">
        <v>1578.5</v>
      </c>
    </row>
    <row r="474" spans="1:14" ht="14.4" customHeight="1" x14ac:dyDescent="0.3">
      <c r="A474" s="747" t="s">
        <v>585</v>
      </c>
      <c r="B474" s="748" t="s">
        <v>586</v>
      </c>
      <c r="C474" s="749" t="s">
        <v>607</v>
      </c>
      <c r="D474" s="750" t="s">
        <v>608</v>
      </c>
      <c r="E474" s="751">
        <v>50113001</v>
      </c>
      <c r="F474" s="750" t="s">
        <v>613</v>
      </c>
      <c r="G474" s="749" t="s">
        <v>614</v>
      </c>
      <c r="H474" s="749">
        <v>849941</v>
      </c>
      <c r="I474" s="749">
        <v>162142</v>
      </c>
      <c r="J474" s="749" t="s">
        <v>939</v>
      </c>
      <c r="K474" s="749" t="s">
        <v>941</v>
      </c>
      <c r="L474" s="752">
        <v>29.72</v>
      </c>
      <c r="M474" s="752">
        <v>3</v>
      </c>
      <c r="N474" s="753">
        <v>89.16</v>
      </c>
    </row>
    <row r="475" spans="1:14" ht="14.4" customHeight="1" x14ac:dyDescent="0.3">
      <c r="A475" s="747" t="s">
        <v>585</v>
      </c>
      <c r="B475" s="748" t="s">
        <v>586</v>
      </c>
      <c r="C475" s="749" t="s">
        <v>607</v>
      </c>
      <c r="D475" s="750" t="s">
        <v>608</v>
      </c>
      <c r="E475" s="751">
        <v>50113001</v>
      </c>
      <c r="F475" s="750" t="s">
        <v>613</v>
      </c>
      <c r="G475" s="749" t="s">
        <v>624</v>
      </c>
      <c r="H475" s="749">
        <v>844651</v>
      </c>
      <c r="I475" s="749">
        <v>101205</v>
      </c>
      <c r="J475" s="749" t="s">
        <v>952</v>
      </c>
      <c r="K475" s="749" t="s">
        <v>1194</v>
      </c>
      <c r="L475" s="752">
        <v>86.079999999999956</v>
      </c>
      <c r="M475" s="752">
        <v>2</v>
      </c>
      <c r="N475" s="753">
        <v>172.15999999999991</v>
      </c>
    </row>
    <row r="476" spans="1:14" ht="14.4" customHeight="1" x14ac:dyDescent="0.3">
      <c r="A476" s="747" t="s">
        <v>585</v>
      </c>
      <c r="B476" s="748" t="s">
        <v>586</v>
      </c>
      <c r="C476" s="749" t="s">
        <v>607</v>
      </c>
      <c r="D476" s="750" t="s">
        <v>608</v>
      </c>
      <c r="E476" s="751">
        <v>50113001</v>
      </c>
      <c r="F476" s="750" t="s">
        <v>613</v>
      </c>
      <c r="G476" s="749" t="s">
        <v>624</v>
      </c>
      <c r="H476" s="749">
        <v>849831</v>
      </c>
      <c r="I476" s="749">
        <v>162008</v>
      </c>
      <c r="J476" s="749" t="s">
        <v>954</v>
      </c>
      <c r="K476" s="749" t="s">
        <v>955</v>
      </c>
      <c r="L476" s="752">
        <v>170.85000000000002</v>
      </c>
      <c r="M476" s="752">
        <v>1</v>
      </c>
      <c r="N476" s="753">
        <v>170.85000000000002</v>
      </c>
    </row>
    <row r="477" spans="1:14" ht="14.4" customHeight="1" x14ac:dyDescent="0.3">
      <c r="A477" s="747" t="s">
        <v>585</v>
      </c>
      <c r="B477" s="748" t="s">
        <v>586</v>
      </c>
      <c r="C477" s="749" t="s">
        <v>607</v>
      </c>
      <c r="D477" s="750" t="s">
        <v>608</v>
      </c>
      <c r="E477" s="751">
        <v>50113001</v>
      </c>
      <c r="F477" s="750" t="s">
        <v>613</v>
      </c>
      <c r="G477" s="749" t="s">
        <v>624</v>
      </c>
      <c r="H477" s="749">
        <v>846338</v>
      </c>
      <c r="I477" s="749">
        <v>122685</v>
      </c>
      <c r="J477" s="749" t="s">
        <v>956</v>
      </c>
      <c r="K477" s="749" t="s">
        <v>955</v>
      </c>
      <c r="L477" s="752">
        <v>116.04499999999999</v>
      </c>
      <c r="M477" s="752">
        <v>2</v>
      </c>
      <c r="N477" s="753">
        <v>232.08999999999997</v>
      </c>
    </row>
    <row r="478" spans="1:14" ht="14.4" customHeight="1" x14ac:dyDescent="0.3">
      <c r="A478" s="747" t="s">
        <v>585</v>
      </c>
      <c r="B478" s="748" t="s">
        <v>586</v>
      </c>
      <c r="C478" s="749" t="s">
        <v>607</v>
      </c>
      <c r="D478" s="750" t="s">
        <v>608</v>
      </c>
      <c r="E478" s="751">
        <v>50113001</v>
      </c>
      <c r="F478" s="750" t="s">
        <v>613</v>
      </c>
      <c r="G478" s="749" t="s">
        <v>587</v>
      </c>
      <c r="H478" s="749">
        <v>118175</v>
      </c>
      <c r="I478" s="749">
        <v>18175</v>
      </c>
      <c r="J478" s="749" t="s">
        <v>959</v>
      </c>
      <c r="K478" s="749" t="s">
        <v>1303</v>
      </c>
      <c r="L478" s="752">
        <v>851.40000000000032</v>
      </c>
      <c r="M478" s="752">
        <v>55</v>
      </c>
      <c r="N478" s="753">
        <v>46827.000000000015</v>
      </c>
    </row>
    <row r="479" spans="1:14" ht="14.4" customHeight="1" x14ac:dyDescent="0.3">
      <c r="A479" s="747" t="s">
        <v>585</v>
      </c>
      <c r="B479" s="748" t="s">
        <v>586</v>
      </c>
      <c r="C479" s="749" t="s">
        <v>607</v>
      </c>
      <c r="D479" s="750" t="s">
        <v>608</v>
      </c>
      <c r="E479" s="751">
        <v>50113001</v>
      </c>
      <c r="F479" s="750" t="s">
        <v>613</v>
      </c>
      <c r="G479" s="749" t="s">
        <v>614</v>
      </c>
      <c r="H479" s="749">
        <v>113373</v>
      </c>
      <c r="I479" s="749">
        <v>154858</v>
      </c>
      <c r="J479" s="749" t="s">
        <v>1304</v>
      </c>
      <c r="K479" s="749" t="s">
        <v>1305</v>
      </c>
      <c r="L479" s="752">
        <v>257.89999999999998</v>
      </c>
      <c r="M479" s="752">
        <v>26</v>
      </c>
      <c r="N479" s="753">
        <v>6705.4</v>
      </c>
    </row>
    <row r="480" spans="1:14" ht="14.4" customHeight="1" x14ac:dyDescent="0.3">
      <c r="A480" s="747" t="s">
        <v>585</v>
      </c>
      <c r="B480" s="748" t="s">
        <v>586</v>
      </c>
      <c r="C480" s="749" t="s">
        <v>607</v>
      </c>
      <c r="D480" s="750" t="s">
        <v>608</v>
      </c>
      <c r="E480" s="751">
        <v>50113001</v>
      </c>
      <c r="F480" s="750" t="s">
        <v>613</v>
      </c>
      <c r="G480" s="749" t="s">
        <v>614</v>
      </c>
      <c r="H480" s="749">
        <v>187721</v>
      </c>
      <c r="I480" s="749">
        <v>87721</v>
      </c>
      <c r="J480" s="749" t="s">
        <v>1306</v>
      </c>
      <c r="K480" s="749" t="s">
        <v>1307</v>
      </c>
      <c r="L480" s="752">
        <v>59.44</v>
      </c>
      <c r="M480" s="752">
        <v>6</v>
      </c>
      <c r="N480" s="753">
        <v>356.64</v>
      </c>
    </row>
    <row r="481" spans="1:14" ht="14.4" customHeight="1" x14ac:dyDescent="0.3">
      <c r="A481" s="747" t="s">
        <v>585</v>
      </c>
      <c r="B481" s="748" t="s">
        <v>586</v>
      </c>
      <c r="C481" s="749" t="s">
        <v>607</v>
      </c>
      <c r="D481" s="750" t="s">
        <v>608</v>
      </c>
      <c r="E481" s="751">
        <v>50113001</v>
      </c>
      <c r="F481" s="750" t="s">
        <v>613</v>
      </c>
      <c r="G481" s="749" t="s">
        <v>614</v>
      </c>
      <c r="H481" s="749">
        <v>144357</v>
      </c>
      <c r="I481" s="749">
        <v>44357</v>
      </c>
      <c r="J481" s="749" t="s">
        <v>1308</v>
      </c>
      <c r="K481" s="749" t="s">
        <v>1309</v>
      </c>
      <c r="L481" s="752">
        <v>3569.28</v>
      </c>
      <c r="M481" s="752">
        <v>1</v>
      </c>
      <c r="N481" s="753">
        <v>3569.28</v>
      </c>
    </row>
    <row r="482" spans="1:14" ht="14.4" customHeight="1" x14ac:dyDescent="0.3">
      <c r="A482" s="747" t="s">
        <v>585</v>
      </c>
      <c r="B482" s="748" t="s">
        <v>586</v>
      </c>
      <c r="C482" s="749" t="s">
        <v>607</v>
      </c>
      <c r="D482" s="750" t="s">
        <v>608</v>
      </c>
      <c r="E482" s="751">
        <v>50113001</v>
      </c>
      <c r="F482" s="750" t="s">
        <v>613</v>
      </c>
      <c r="G482" s="749" t="s">
        <v>614</v>
      </c>
      <c r="H482" s="749">
        <v>118305</v>
      </c>
      <c r="I482" s="749">
        <v>18305</v>
      </c>
      <c r="J482" s="749" t="s">
        <v>964</v>
      </c>
      <c r="K482" s="749" t="s">
        <v>966</v>
      </c>
      <c r="L482" s="752">
        <v>242</v>
      </c>
      <c r="M482" s="752">
        <v>167</v>
      </c>
      <c r="N482" s="753">
        <v>40414</v>
      </c>
    </row>
    <row r="483" spans="1:14" ht="14.4" customHeight="1" x14ac:dyDescent="0.3">
      <c r="A483" s="747" t="s">
        <v>585</v>
      </c>
      <c r="B483" s="748" t="s">
        <v>586</v>
      </c>
      <c r="C483" s="749" t="s">
        <v>607</v>
      </c>
      <c r="D483" s="750" t="s">
        <v>608</v>
      </c>
      <c r="E483" s="751">
        <v>50113001</v>
      </c>
      <c r="F483" s="750" t="s">
        <v>613</v>
      </c>
      <c r="G483" s="749" t="s">
        <v>614</v>
      </c>
      <c r="H483" s="749">
        <v>159357</v>
      </c>
      <c r="I483" s="749">
        <v>59357</v>
      </c>
      <c r="J483" s="749" t="s">
        <v>967</v>
      </c>
      <c r="K483" s="749" t="s">
        <v>968</v>
      </c>
      <c r="L483" s="752">
        <v>188.88</v>
      </c>
      <c r="M483" s="752">
        <v>5</v>
      </c>
      <c r="N483" s="753">
        <v>944.4</v>
      </c>
    </row>
    <row r="484" spans="1:14" ht="14.4" customHeight="1" x14ac:dyDescent="0.3">
      <c r="A484" s="747" t="s">
        <v>585</v>
      </c>
      <c r="B484" s="748" t="s">
        <v>586</v>
      </c>
      <c r="C484" s="749" t="s">
        <v>607</v>
      </c>
      <c r="D484" s="750" t="s">
        <v>608</v>
      </c>
      <c r="E484" s="751">
        <v>50113001</v>
      </c>
      <c r="F484" s="750" t="s">
        <v>613</v>
      </c>
      <c r="G484" s="749" t="s">
        <v>614</v>
      </c>
      <c r="H484" s="749">
        <v>114989</v>
      </c>
      <c r="I484" s="749">
        <v>14989</v>
      </c>
      <c r="J484" s="749" t="s">
        <v>1310</v>
      </c>
      <c r="K484" s="749" t="s">
        <v>1311</v>
      </c>
      <c r="L484" s="752">
        <v>86.413333333333355</v>
      </c>
      <c r="M484" s="752">
        <v>3</v>
      </c>
      <c r="N484" s="753">
        <v>259.24000000000007</v>
      </c>
    </row>
    <row r="485" spans="1:14" ht="14.4" customHeight="1" x14ac:dyDescent="0.3">
      <c r="A485" s="747" t="s">
        <v>585</v>
      </c>
      <c r="B485" s="748" t="s">
        <v>586</v>
      </c>
      <c r="C485" s="749" t="s">
        <v>607</v>
      </c>
      <c r="D485" s="750" t="s">
        <v>608</v>
      </c>
      <c r="E485" s="751">
        <v>50113001</v>
      </c>
      <c r="F485" s="750" t="s">
        <v>613</v>
      </c>
      <c r="G485" s="749" t="s">
        <v>614</v>
      </c>
      <c r="H485" s="749">
        <v>114957</v>
      </c>
      <c r="I485" s="749">
        <v>14957</v>
      </c>
      <c r="J485" s="749" t="s">
        <v>1312</v>
      </c>
      <c r="K485" s="749" t="s">
        <v>1313</v>
      </c>
      <c r="L485" s="752">
        <v>40.07</v>
      </c>
      <c r="M485" s="752">
        <v>1</v>
      </c>
      <c r="N485" s="753">
        <v>40.07</v>
      </c>
    </row>
    <row r="486" spans="1:14" ht="14.4" customHeight="1" x14ac:dyDescent="0.3">
      <c r="A486" s="747" t="s">
        <v>585</v>
      </c>
      <c r="B486" s="748" t="s">
        <v>586</v>
      </c>
      <c r="C486" s="749" t="s">
        <v>607</v>
      </c>
      <c r="D486" s="750" t="s">
        <v>608</v>
      </c>
      <c r="E486" s="751">
        <v>50113001</v>
      </c>
      <c r="F486" s="750" t="s">
        <v>613</v>
      </c>
      <c r="G486" s="749" t="s">
        <v>624</v>
      </c>
      <c r="H486" s="749">
        <v>846853</v>
      </c>
      <c r="I486" s="749">
        <v>124418</v>
      </c>
      <c r="J486" s="749" t="s">
        <v>1314</v>
      </c>
      <c r="K486" s="749" t="s">
        <v>1315</v>
      </c>
      <c r="L486" s="752">
        <v>715</v>
      </c>
      <c r="M486" s="752">
        <v>7</v>
      </c>
      <c r="N486" s="753">
        <v>5005</v>
      </c>
    </row>
    <row r="487" spans="1:14" ht="14.4" customHeight="1" x14ac:dyDescent="0.3">
      <c r="A487" s="747" t="s">
        <v>585</v>
      </c>
      <c r="B487" s="748" t="s">
        <v>586</v>
      </c>
      <c r="C487" s="749" t="s">
        <v>607</v>
      </c>
      <c r="D487" s="750" t="s">
        <v>608</v>
      </c>
      <c r="E487" s="751">
        <v>50113001</v>
      </c>
      <c r="F487" s="750" t="s">
        <v>613</v>
      </c>
      <c r="G487" s="749" t="s">
        <v>614</v>
      </c>
      <c r="H487" s="749">
        <v>192086</v>
      </c>
      <c r="I487" s="749">
        <v>92086</v>
      </c>
      <c r="J487" s="749" t="s">
        <v>980</v>
      </c>
      <c r="K487" s="749" t="s">
        <v>981</v>
      </c>
      <c r="L487" s="752">
        <v>134.08500000000001</v>
      </c>
      <c r="M487" s="752">
        <v>2</v>
      </c>
      <c r="N487" s="753">
        <v>268.17</v>
      </c>
    </row>
    <row r="488" spans="1:14" ht="14.4" customHeight="1" x14ac:dyDescent="0.3">
      <c r="A488" s="747" t="s">
        <v>585</v>
      </c>
      <c r="B488" s="748" t="s">
        <v>586</v>
      </c>
      <c r="C488" s="749" t="s">
        <v>607</v>
      </c>
      <c r="D488" s="750" t="s">
        <v>608</v>
      </c>
      <c r="E488" s="751">
        <v>50113001</v>
      </c>
      <c r="F488" s="750" t="s">
        <v>613</v>
      </c>
      <c r="G488" s="749" t="s">
        <v>614</v>
      </c>
      <c r="H488" s="749">
        <v>847940</v>
      </c>
      <c r="I488" s="749">
        <v>155338</v>
      </c>
      <c r="J488" s="749" t="s">
        <v>1316</v>
      </c>
      <c r="K488" s="749" t="s">
        <v>1317</v>
      </c>
      <c r="L488" s="752">
        <v>17372.02</v>
      </c>
      <c r="M488" s="752">
        <v>16</v>
      </c>
      <c r="N488" s="753">
        <v>277952.32</v>
      </c>
    </row>
    <row r="489" spans="1:14" ht="14.4" customHeight="1" x14ac:dyDescent="0.3">
      <c r="A489" s="747" t="s">
        <v>585</v>
      </c>
      <c r="B489" s="748" t="s">
        <v>586</v>
      </c>
      <c r="C489" s="749" t="s">
        <v>607</v>
      </c>
      <c r="D489" s="750" t="s">
        <v>608</v>
      </c>
      <c r="E489" s="751">
        <v>50113001</v>
      </c>
      <c r="F489" s="750" t="s">
        <v>613</v>
      </c>
      <c r="G489" s="749" t="s">
        <v>614</v>
      </c>
      <c r="H489" s="749">
        <v>159941</v>
      </c>
      <c r="I489" s="749">
        <v>59941</v>
      </c>
      <c r="J489" s="749" t="s">
        <v>1318</v>
      </c>
      <c r="K489" s="749" t="s">
        <v>1319</v>
      </c>
      <c r="L489" s="752">
        <v>231.80000000000007</v>
      </c>
      <c r="M489" s="752">
        <v>2</v>
      </c>
      <c r="N489" s="753">
        <v>463.60000000000014</v>
      </c>
    </row>
    <row r="490" spans="1:14" ht="14.4" customHeight="1" x14ac:dyDescent="0.3">
      <c r="A490" s="747" t="s">
        <v>585</v>
      </c>
      <c r="B490" s="748" t="s">
        <v>586</v>
      </c>
      <c r="C490" s="749" t="s">
        <v>607</v>
      </c>
      <c r="D490" s="750" t="s">
        <v>608</v>
      </c>
      <c r="E490" s="751">
        <v>50113001</v>
      </c>
      <c r="F490" s="750" t="s">
        <v>613</v>
      </c>
      <c r="G490" s="749" t="s">
        <v>624</v>
      </c>
      <c r="H490" s="749">
        <v>109709</v>
      </c>
      <c r="I490" s="749">
        <v>9709</v>
      </c>
      <c r="J490" s="749" t="s">
        <v>988</v>
      </c>
      <c r="K490" s="749" t="s">
        <v>989</v>
      </c>
      <c r="L490" s="752">
        <v>85.89</v>
      </c>
      <c r="M490" s="752">
        <v>4</v>
      </c>
      <c r="N490" s="753">
        <v>343.56</v>
      </c>
    </row>
    <row r="491" spans="1:14" ht="14.4" customHeight="1" x14ac:dyDescent="0.3">
      <c r="A491" s="747" t="s">
        <v>585</v>
      </c>
      <c r="B491" s="748" t="s">
        <v>586</v>
      </c>
      <c r="C491" s="749" t="s">
        <v>607</v>
      </c>
      <c r="D491" s="750" t="s">
        <v>608</v>
      </c>
      <c r="E491" s="751">
        <v>50113001</v>
      </c>
      <c r="F491" s="750" t="s">
        <v>613</v>
      </c>
      <c r="G491" s="749" t="s">
        <v>624</v>
      </c>
      <c r="H491" s="749">
        <v>109711</v>
      </c>
      <c r="I491" s="749">
        <v>9711</v>
      </c>
      <c r="J491" s="749" t="s">
        <v>988</v>
      </c>
      <c r="K491" s="749" t="s">
        <v>1320</v>
      </c>
      <c r="L491" s="752">
        <v>170.49999999999997</v>
      </c>
      <c r="M491" s="752">
        <v>2</v>
      </c>
      <c r="N491" s="753">
        <v>340.99999999999994</v>
      </c>
    </row>
    <row r="492" spans="1:14" ht="14.4" customHeight="1" x14ac:dyDescent="0.3">
      <c r="A492" s="747" t="s">
        <v>585</v>
      </c>
      <c r="B492" s="748" t="s">
        <v>586</v>
      </c>
      <c r="C492" s="749" t="s">
        <v>607</v>
      </c>
      <c r="D492" s="750" t="s">
        <v>608</v>
      </c>
      <c r="E492" s="751">
        <v>50113001</v>
      </c>
      <c r="F492" s="750" t="s">
        <v>613</v>
      </c>
      <c r="G492" s="749" t="s">
        <v>624</v>
      </c>
      <c r="H492" s="749">
        <v>194882</v>
      </c>
      <c r="I492" s="749">
        <v>94882</v>
      </c>
      <c r="J492" s="749" t="s">
        <v>988</v>
      </c>
      <c r="K492" s="749" t="s">
        <v>1321</v>
      </c>
      <c r="L492" s="752">
        <v>165.61</v>
      </c>
      <c r="M492" s="752">
        <v>1</v>
      </c>
      <c r="N492" s="753">
        <v>165.61</v>
      </c>
    </row>
    <row r="493" spans="1:14" ht="14.4" customHeight="1" x14ac:dyDescent="0.3">
      <c r="A493" s="747" t="s">
        <v>585</v>
      </c>
      <c r="B493" s="748" t="s">
        <v>586</v>
      </c>
      <c r="C493" s="749" t="s">
        <v>607</v>
      </c>
      <c r="D493" s="750" t="s">
        <v>608</v>
      </c>
      <c r="E493" s="751">
        <v>50113001</v>
      </c>
      <c r="F493" s="750" t="s">
        <v>613</v>
      </c>
      <c r="G493" s="749" t="s">
        <v>614</v>
      </c>
      <c r="H493" s="749">
        <v>119653</v>
      </c>
      <c r="I493" s="749">
        <v>119653</v>
      </c>
      <c r="J493" s="749" t="s">
        <v>992</v>
      </c>
      <c r="K493" s="749" t="s">
        <v>1322</v>
      </c>
      <c r="L493" s="752">
        <v>157.38000000000005</v>
      </c>
      <c r="M493" s="752">
        <v>1</v>
      </c>
      <c r="N493" s="753">
        <v>157.38000000000005</v>
      </c>
    </row>
    <row r="494" spans="1:14" ht="14.4" customHeight="1" x14ac:dyDescent="0.3">
      <c r="A494" s="747" t="s">
        <v>585</v>
      </c>
      <c r="B494" s="748" t="s">
        <v>586</v>
      </c>
      <c r="C494" s="749" t="s">
        <v>607</v>
      </c>
      <c r="D494" s="750" t="s">
        <v>608</v>
      </c>
      <c r="E494" s="751">
        <v>50113001</v>
      </c>
      <c r="F494" s="750" t="s">
        <v>613</v>
      </c>
      <c r="G494" s="749" t="s">
        <v>624</v>
      </c>
      <c r="H494" s="749">
        <v>848251</v>
      </c>
      <c r="I494" s="749">
        <v>122632</v>
      </c>
      <c r="J494" s="749" t="s">
        <v>994</v>
      </c>
      <c r="K494" s="749" t="s">
        <v>995</v>
      </c>
      <c r="L494" s="752">
        <v>210.46</v>
      </c>
      <c r="M494" s="752">
        <v>1</v>
      </c>
      <c r="N494" s="753">
        <v>210.46</v>
      </c>
    </row>
    <row r="495" spans="1:14" ht="14.4" customHeight="1" x14ac:dyDescent="0.3">
      <c r="A495" s="747" t="s">
        <v>585</v>
      </c>
      <c r="B495" s="748" t="s">
        <v>586</v>
      </c>
      <c r="C495" s="749" t="s">
        <v>607</v>
      </c>
      <c r="D495" s="750" t="s">
        <v>608</v>
      </c>
      <c r="E495" s="751">
        <v>50113001</v>
      </c>
      <c r="F495" s="750" t="s">
        <v>613</v>
      </c>
      <c r="G495" s="749" t="s">
        <v>614</v>
      </c>
      <c r="H495" s="749">
        <v>850445</v>
      </c>
      <c r="I495" s="749">
        <v>109810</v>
      </c>
      <c r="J495" s="749" t="s">
        <v>1323</v>
      </c>
      <c r="K495" s="749" t="s">
        <v>1324</v>
      </c>
      <c r="L495" s="752">
        <v>724.8</v>
      </c>
      <c r="M495" s="752">
        <v>1</v>
      </c>
      <c r="N495" s="753">
        <v>724.8</v>
      </c>
    </row>
    <row r="496" spans="1:14" ht="14.4" customHeight="1" x14ac:dyDescent="0.3">
      <c r="A496" s="747" t="s">
        <v>585</v>
      </c>
      <c r="B496" s="748" t="s">
        <v>586</v>
      </c>
      <c r="C496" s="749" t="s">
        <v>607</v>
      </c>
      <c r="D496" s="750" t="s">
        <v>608</v>
      </c>
      <c r="E496" s="751">
        <v>50113001</v>
      </c>
      <c r="F496" s="750" t="s">
        <v>613</v>
      </c>
      <c r="G496" s="749" t="s">
        <v>624</v>
      </c>
      <c r="H496" s="749">
        <v>130779</v>
      </c>
      <c r="I496" s="749">
        <v>30779</v>
      </c>
      <c r="J496" s="749" t="s">
        <v>1001</v>
      </c>
      <c r="K496" s="749" t="s">
        <v>1002</v>
      </c>
      <c r="L496" s="752">
        <v>147.76</v>
      </c>
      <c r="M496" s="752">
        <v>22</v>
      </c>
      <c r="N496" s="753">
        <v>3250.72</v>
      </c>
    </row>
    <row r="497" spans="1:14" ht="14.4" customHeight="1" x14ac:dyDescent="0.3">
      <c r="A497" s="747" t="s">
        <v>585</v>
      </c>
      <c r="B497" s="748" t="s">
        <v>586</v>
      </c>
      <c r="C497" s="749" t="s">
        <v>607</v>
      </c>
      <c r="D497" s="750" t="s">
        <v>608</v>
      </c>
      <c r="E497" s="751">
        <v>50113001</v>
      </c>
      <c r="F497" s="750" t="s">
        <v>613</v>
      </c>
      <c r="G497" s="749" t="s">
        <v>624</v>
      </c>
      <c r="H497" s="749">
        <v>121088</v>
      </c>
      <c r="I497" s="749">
        <v>21088</v>
      </c>
      <c r="J497" s="749" t="s">
        <v>1325</v>
      </c>
      <c r="K497" s="749" t="s">
        <v>1326</v>
      </c>
      <c r="L497" s="752">
        <v>685.4</v>
      </c>
      <c r="M497" s="752">
        <v>94</v>
      </c>
      <c r="N497" s="753">
        <v>64427.6</v>
      </c>
    </row>
    <row r="498" spans="1:14" ht="14.4" customHeight="1" x14ac:dyDescent="0.3">
      <c r="A498" s="747" t="s">
        <v>585</v>
      </c>
      <c r="B498" s="748" t="s">
        <v>586</v>
      </c>
      <c r="C498" s="749" t="s">
        <v>607</v>
      </c>
      <c r="D498" s="750" t="s">
        <v>608</v>
      </c>
      <c r="E498" s="751">
        <v>50113001</v>
      </c>
      <c r="F498" s="750" t="s">
        <v>613</v>
      </c>
      <c r="G498" s="749" t="s">
        <v>614</v>
      </c>
      <c r="H498" s="749">
        <v>103688</v>
      </c>
      <c r="I498" s="749">
        <v>3688</v>
      </c>
      <c r="J498" s="749" t="s">
        <v>1003</v>
      </c>
      <c r="K498" s="749" t="s">
        <v>1004</v>
      </c>
      <c r="L498" s="752">
        <v>56.425555555555555</v>
      </c>
      <c r="M498" s="752">
        <v>9</v>
      </c>
      <c r="N498" s="753">
        <v>507.83</v>
      </c>
    </row>
    <row r="499" spans="1:14" ht="14.4" customHeight="1" x14ac:dyDescent="0.3">
      <c r="A499" s="747" t="s">
        <v>585</v>
      </c>
      <c r="B499" s="748" t="s">
        <v>586</v>
      </c>
      <c r="C499" s="749" t="s">
        <v>607</v>
      </c>
      <c r="D499" s="750" t="s">
        <v>608</v>
      </c>
      <c r="E499" s="751">
        <v>50113001</v>
      </c>
      <c r="F499" s="750" t="s">
        <v>613</v>
      </c>
      <c r="G499" s="749" t="s">
        <v>614</v>
      </c>
      <c r="H499" s="749">
        <v>225261</v>
      </c>
      <c r="I499" s="749">
        <v>225261</v>
      </c>
      <c r="J499" s="749" t="s">
        <v>1005</v>
      </c>
      <c r="K499" s="749" t="s">
        <v>1006</v>
      </c>
      <c r="L499" s="752">
        <v>57.930000000000014</v>
      </c>
      <c r="M499" s="752">
        <v>1</v>
      </c>
      <c r="N499" s="753">
        <v>57.930000000000014</v>
      </c>
    </row>
    <row r="500" spans="1:14" ht="14.4" customHeight="1" x14ac:dyDescent="0.3">
      <c r="A500" s="747" t="s">
        <v>585</v>
      </c>
      <c r="B500" s="748" t="s">
        <v>586</v>
      </c>
      <c r="C500" s="749" t="s">
        <v>607</v>
      </c>
      <c r="D500" s="750" t="s">
        <v>608</v>
      </c>
      <c r="E500" s="751">
        <v>50113001</v>
      </c>
      <c r="F500" s="750" t="s">
        <v>613</v>
      </c>
      <c r="G500" s="749" t="s">
        <v>614</v>
      </c>
      <c r="H500" s="749">
        <v>216573</v>
      </c>
      <c r="I500" s="749">
        <v>216573</v>
      </c>
      <c r="J500" s="749" t="s">
        <v>1327</v>
      </c>
      <c r="K500" s="749" t="s">
        <v>1328</v>
      </c>
      <c r="L500" s="752">
        <v>61.78</v>
      </c>
      <c r="M500" s="752">
        <v>11</v>
      </c>
      <c r="N500" s="753">
        <v>679.58</v>
      </c>
    </row>
    <row r="501" spans="1:14" ht="14.4" customHeight="1" x14ac:dyDescent="0.3">
      <c r="A501" s="747" t="s">
        <v>585</v>
      </c>
      <c r="B501" s="748" t="s">
        <v>586</v>
      </c>
      <c r="C501" s="749" t="s">
        <v>607</v>
      </c>
      <c r="D501" s="750" t="s">
        <v>608</v>
      </c>
      <c r="E501" s="751">
        <v>50113001</v>
      </c>
      <c r="F501" s="750" t="s">
        <v>613</v>
      </c>
      <c r="G501" s="749" t="s">
        <v>614</v>
      </c>
      <c r="H501" s="749">
        <v>100610</v>
      </c>
      <c r="I501" s="749">
        <v>610</v>
      </c>
      <c r="J501" s="749" t="s">
        <v>1329</v>
      </c>
      <c r="K501" s="749" t="s">
        <v>1330</v>
      </c>
      <c r="L501" s="752">
        <v>72.16640000000001</v>
      </c>
      <c r="M501" s="752">
        <v>75</v>
      </c>
      <c r="N501" s="753">
        <v>5412.4800000000005</v>
      </c>
    </row>
    <row r="502" spans="1:14" ht="14.4" customHeight="1" x14ac:dyDescent="0.3">
      <c r="A502" s="747" t="s">
        <v>585</v>
      </c>
      <c r="B502" s="748" t="s">
        <v>586</v>
      </c>
      <c r="C502" s="749" t="s">
        <v>607</v>
      </c>
      <c r="D502" s="750" t="s">
        <v>608</v>
      </c>
      <c r="E502" s="751">
        <v>50113001</v>
      </c>
      <c r="F502" s="750" t="s">
        <v>613</v>
      </c>
      <c r="G502" s="749" t="s">
        <v>614</v>
      </c>
      <c r="H502" s="749">
        <v>100612</v>
      </c>
      <c r="I502" s="749">
        <v>612</v>
      </c>
      <c r="J502" s="749" t="s">
        <v>1007</v>
      </c>
      <c r="K502" s="749" t="s">
        <v>1008</v>
      </c>
      <c r="L502" s="752">
        <v>63.12166666666667</v>
      </c>
      <c r="M502" s="752">
        <v>12</v>
      </c>
      <c r="N502" s="753">
        <v>757.46</v>
      </c>
    </row>
    <row r="503" spans="1:14" ht="14.4" customHeight="1" x14ac:dyDescent="0.3">
      <c r="A503" s="747" t="s">
        <v>585</v>
      </c>
      <c r="B503" s="748" t="s">
        <v>586</v>
      </c>
      <c r="C503" s="749" t="s">
        <v>607</v>
      </c>
      <c r="D503" s="750" t="s">
        <v>608</v>
      </c>
      <c r="E503" s="751">
        <v>50113001</v>
      </c>
      <c r="F503" s="750" t="s">
        <v>613</v>
      </c>
      <c r="G503" s="749" t="s">
        <v>614</v>
      </c>
      <c r="H503" s="749">
        <v>395294</v>
      </c>
      <c r="I503" s="749">
        <v>180306</v>
      </c>
      <c r="J503" s="749" t="s">
        <v>1009</v>
      </c>
      <c r="K503" s="749" t="s">
        <v>1010</v>
      </c>
      <c r="L503" s="752">
        <v>175.79750000000004</v>
      </c>
      <c r="M503" s="752">
        <v>16</v>
      </c>
      <c r="N503" s="753">
        <v>2812.7600000000007</v>
      </c>
    </row>
    <row r="504" spans="1:14" ht="14.4" customHeight="1" x14ac:dyDescent="0.3">
      <c r="A504" s="747" t="s">
        <v>585</v>
      </c>
      <c r="B504" s="748" t="s">
        <v>586</v>
      </c>
      <c r="C504" s="749" t="s">
        <v>607</v>
      </c>
      <c r="D504" s="750" t="s">
        <v>608</v>
      </c>
      <c r="E504" s="751">
        <v>50113001</v>
      </c>
      <c r="F504" s="750" t="s">
        <v>613</v>
      </c>
      <c r="G504" s="749" t="s">
        <v>614</v>
      </c>
      <c r="H504" s="749">
        <v>152225</v>
      </c>
      <c r="I504" s="749">
        <v>52225</v>
      </c>
      <c r="J504" s="749" t="s">
        <v>1331</v>
      </c>
      <c r="K504" s="749" t="s">
        <v>1332</v>
      </c>
      <c r="L504" s="752">
        <v>612.63333333333333</v>
      </c>
      <c r="M504" s="752">
        <v>9</v>
      </c>
      <c r="N504" s="753">
        <v>5513.7</v>
      </c>
    </row>
    <row r="505" spans="1:14" ht="14.4" customHeight="1" x14ac:dyDescent="0.3">
      <c r="A505" s="747" t="s">
        <v>585</v>
      </c>
      <c r="B505" s="748" t="s">
        <v>586</v>
      </c>
      <c r="C505" s="749" t="s">
        <v>607</v>
      </c>
      <c r="D505" s="750" t="s">
        <v>608</v>
      </c>
      <c r="E505" s="751">
        <v>50113001</v>
      </c>
      <c r="F505" s="750" t="s">
        <v>613</v>
      </c>
      <c r="G505" s="749" t="s">
        <v>614</v>
      </c>
      <c r="H505" s="749">
        <v>187149</v>
      </c>
      <c r="I505" s="749">
        <v>87149</v>
      </c>
      <c r="J505" s="749" t="s">
        <v>1333</v>
      </c>
      <c r="K505" s="749" t="s">
        <v>1334</v>
      </c>
      <c r="L505" s="752">
        <v>143.13999999999996</v>
      </c>
      <c r="M505" s="752">
        <v>1</v>
      </c>
      <c r="N505" s="753">
        <v>143.13999999999996</v>
      </c>
    </row>
    <row r="506" spans="1:14" ht="14.4" customHeight="1" x14ac:dyDescent="0.3">
      <c r="A506" s="747" t="s">
        <v>585</v>
      </c>
      <c r="B506" s="748" t="s">
        <v>586</v>
      </c>
      <c r="C506" s="749" t="s">
        <v>607</v>
      </c>
      <c r="D506" s="750" t="s">
        <v>608</v>
      </c>
      <c r="E506" s="751">
        <v>50113001</v>
      </c>
      <c r="F506" s="750" t="s">
        <v>613</v>
      </c>
      <c r="G506" s="749" t="s">
        <v>614</v>
      </c>
      <c r="H506" s="749">
        <v>848632</v>
      </c>
      <c r="I506" s="749">
        <v>125315</v>
      </c>
      <c r="J506" s="749" t="s">
        <v>1016</v>
      </c>
      <c r="K506" s="749" t="s">
        <v>1018</v>
      </c>
      <c r="L506" s="752">
        <v>63.044100000000007</v>
      </c>
      <c r="M506" s="752">
        <v>100</v>
      </c>
      <c r="N506" s="753">
        <v>6304.4100000000008</v>
      </c>
    </row>
    <row r="507" spans="1:14" ht="14.4" customHeight="1" x14ac:dyDescent="0.3">
      <c r="A507" s="747" t="s">
        <v>585</v>
      </c>
      <c r="B507" s="748" t="s">
        <v>586</v>
      </c>
      <c r="C507" s="749" t="s">
        <v>607</v>
      </c>
      <c r="D507" s="750" t="s">
        <v>608</v>
      </c>
      <c r="E507" s="751">
        <v>50113001</v>
      </c>
      <c r="F507" s="750" t="s">
        <v>613</v>
      </c>
      <c r="G507" s="749" t="s">
        <v>624</v>
      </c>
      <c r="H507" s="749">
        <v>142392</v>
      </c>
      <c r="I507" s="749">
        <v>42392</v>
      </c>
      <c r="J507" s="749" t="s">
        <v>1335</v>
      </c>
      <c r="K507" s="749" t="s">
        <v>1336</v>
      </c>
      <c r="L507" s="752">
        <v>308.72500000000002</v>
      </c>
      <c r="M507" s="752">
        <v>4</v>
      </c>
      <c r="N507" s="753">
        <v>1234.9000000000001</v>
      </c>
    </row>
    <row r="508" spans="1:14" ht="14.4" customHeight="1" x14ac:dyDescent="0.3">
      <c r="A508" s="747" t="s">
        <v>585</v>
      </c>
      <c r="B508" s="748" t="s">
        <v>586</v>
      </c>
      <c r="C508" s="749" t="s">
        <v>607</v>
      </c>
      <c r="D508" s="750" t="s">
        <v>608</v>
      </c>
      <c r="E508" s="751">
        <v>50113001</v>
      </c>
      <c r="F508" s="750" t="s">
        <v>613</v>
      </c>
      <c r="G508" s="749" t="s">
        <v>614</v>
      </c>
      <c r="H508" s="749">
        <v>159398</v>
      </c>
      <c r="I508" s="749">
        <v>59398</v>
      </c>
      <c r="J508" s="749" t="s">
        <v>1337</v>
      </c>
      <c r="K508" s="749" t="s">
        <v>1338</v>
      </c>
      <c r="L508" s="752">
        <v>267.56399999999996</v>
      </c>
      <c r="M508" s="752">
        <v>20</v>
      </c>
      <c r="N508" s="753">
        <v>5351.28</v>
      </c>
    </row>
    <row r="509" spans="1:14" ht="14.4" customHeight="1" x14ac:dyDescent="0.3">
      <c r="A509" s="747" t="s">
        <v>585</v>
      </c>
      <c r="B509" s="748" t="s">
        <v>586</v>
      </c>
      <c r="C509" s="749" t="s">
        <v>607</v>
      </c>
      <c r="D509" s="750" t="s">
        <v>608</v>
      </c>
      <c r="E509" s="751">
        <v>50113001</v>
      </c>
      <c r="F509" s="750" t="s">
        <v>613</v>
      </c>
      <c r="G509" s="749" t="s">
        <v>614</v>
      </c>
      <c r="H509" s="749">
        <v>127454</v>
      </c>
      <c r="I509" s="749">
        <v>127454</v>
      </c>
      <c r="J509" s="749" t="s">
        <v>1339</v>
      </c>
      <c r="K509" s="749" t="s">
        <v>1340</v>
      </c>
      <c r="L509" s="752">
        <v>102.08</v>
      </c>
      <c r="M509" s="752">
        <v>5</v>
      </c>
      <c r="N509" s="753">
        <v>510.4</v>
      </c>
    </row>
    <row r="510" spans="1:14" ht="14.4" customHeight="1" x14ac:dyDescent="0.3">
      <c r="A510" s="747" t="s">
        <v>585</v>
      </c>
      <c r="B510" s="748" t="s">
        <v>586</v>
      </c>
      <c r="C510" s="749" t="s">
        <v>607</v>
      </c>
      <c r="D510" s="750" t="s">
        <v>608</v>
      </c>
      <c r="E510" s="751">
        <v>50113001</v>
      </c>
      <c r="F510" s="750" t="s">
        <v>613</v>
      </c>
      <c r="G510" s="749" t="s">
        <v>624</v>
      </c>
      <c r="H510" s="749">
        <v>214628</v>
      </c>
      <c r="I510" s="749">
        <v>214628</v>
      </c>
      <c r="J510" s="749" t="s">
        <v>1035</v>
      </c>
      <c r="K510" s="749" t="s">
        <v>1036</v>
      </c>
      <c r="L510" s="752">
        <v>71.277500000000003</v>
      </c>
      <c r="M510" s="752">
        <v>4</v>
      </c>
      <c r="N510" s="753">
        <v>285.11</v>
      </c>
    </row>
    <row r="511" spans="1:14" ht="14.4" customHeight="1" x14ac:dyDescent="0.3">
      <c r="A511" s="747" t="s">
        <v>585</v>
      </c>
      <c r="B511" s="748" t="s">
        <v>586</v>
      </c>
      <c r="C511" s="749" t="s">
        <v>607</v>
      </c>
      <c r="D511" s="750" t="s">
        <v>608</v>
      </c>
      <c r="E511" s="751">
        <v>50113001</v>
      </c>
      <c r="F511" s="750" t="s">
        <v>613</v>
      </c>
      <c r="G511" s="749" t="s">
        <v>614</v>
      </c>
      <c r="H511" s="749">
        <v>191217</v>
      </c>
      <c r="I511" s="749">
        <v>91217</v>
      </c>
      <c r="J511" s="749" t="s">
        <v>1341</v>
      </c>
      <c r="K511" s="749" t="s">
        <v>1342</v>
      </c>
      <c r="L511" s="752">
        <v>80.609230769230777</v>
      </c>
      <c r="M511" s="752">
        <v>13</v>
      </c>
      <c r="N511" s="753">
        <v>1047.92</v>
      </c>
    </row>
    <row r="512" spans="1:14" ht="14.4" customHeight="1" x14ac:dyDescent="0.3">
      <c r="A512" s="747" t="s">
        <v>585</v>
      </c>
      <c r="B512" s="748" t="s">
        <v>586</v>
      </c>
      <c r="C512" s="749" t="s">
        <v>607</v>
      </c>
      <c r="D512" s="750" t="s">
        <v>608</v>
      </c>
      <c r="E512" s="751">
        <v>50113001</v>
      </c>
      <c r="F512" s="750" t="s">
        <v>613</v>
      </c>
      <c r="G512" s="749" t="s">
        <v>624</v>
      </c>
      <c r="H512" s="749">
        <v>131934</v>
      </c>
      <c r="I512" s="749">
        <v>31934</v>
      </c>
      <c r="J512" s="749" t="s">
        <v>1037</v>
      </c>
      <c r="K512" s="749" t="s">
        <v>1038</v>
      </c>
      <c r="L512" s="752">
        <v>49.660000000000018</v>
      </c>
      <c r="M512" s="752">
        <v>3</v>
      </c>
      <c r="N512" s="753">
        <v>148.98000000000005</v>
      </c>
    </row>
    <row r="513" spans="1:14" ht="14.4" customHeight="1" x14ac:dyDescent="0.3">
      <c r="A513" s="747" t="s">
        <v>585</v>
      </c>
      <c r="B513" s="748" t="s">
        <v>586</v>
      </c>
      <c r="C513" s="749" t="s">
        <v>607</v>
      </c>
      <c r="D513" s="750" t="s">
        <v>608</v>
      </c>
      <c r="E513" s="751">
        <v>50113001</v>
      </c>
      <c r="F513" s="750" t="s">
        <v>613</v>
      </c>
      <c r="G513" s="749" t="s">
        <v>624</v>
      </c>
      <c r="H513" s="749">
        <v>158380</v>
      </c>
      <c r="I513" s="749">
        <v>58380</v>
      </c>
      <c r="J513" s="749" t="s">
        <v>1039</v>
      </c>
      <c r="K513" s="749" t="s">
        <v>1040</v>
      </c>
      <c r="L513" s="752">
        <v>81.200000000000031</v>
      </c>
      <c r="M513" s="752">
        <v>1</v>
      </c>
      <c r="N513" s="753">
        <v>81.200000000000031</v>
      </c>
    </row>
    <row r="514" spans="1:14" ht="14.4" customHeight="1" x14ac:dyDescent="0.3">
      <c r="A514" s="747" t="s">
        <v>585</v>
      </c>
      <c r="B514" s="748" t="s">
        <v>586</v>
      </c>
      <c r="C514" s="749" t="s">
        <v>607</v>
      </c>
      <c r="D514" s="750" t="s">
        <v>608</v>
      </c>
      <c r="E514" s="751">
        <v>50113001</v>
      </c>
      <c r="F514" s="750" t="s">
        <v>613</v>
      </c>
      <c r="G514" s="749" t="s">
        <v>614</v>
      </c>
      <c r="H514" s="749">
        <v>103550</v>
      </c>
      <c r="I514" s="749">
        <v>3550</v>
      </c>
      <c r="J514" s="749" t="s">
        <v>1041</v>
      </c>
      <c r="K514" s="749" t="s">
        <v>849</v>
      </c>
      <c r="L514" s="752">
        <v>39.859999999999992</v>
      </c>
      <c r="M514" s="752">
        <v>1</v>
      </c>
      <c r="N514" s="753">
        <v>39.859999999999992</v>
      </c>
    </row>
    <row r="515" spans="1:14" ht="14.4" customHeight="1" x14ac:dyDescent="0.3">
      <c r="A515" s="747" t="s">
        <v>585</v>
      </c>
      <c r="B515" s="748" t="s">
        <v>586</v>
      </c>
      <c r="C515" s="749" t="s">
        <v>607</v>
      </c>
      <c r="D515" s="750" t="s">
        <v>608</v>
      </c>
      <c r="E515" s="751">
        <v>50113001</v>
      </c>
      <c r="F515" s="750" t="s">
        <v>613</v>
      </c>
      <c r="G515" s="749" t="s">
        <v>614</v>
      </c>
      <c r="H515" s="749">
        <v>902074</v>
      </c>
      <c r="I515" s="749">
        <v>85278</v>
      </c>
      <c r="J515" s="749" t="s">
        <v>1343</v>
      </c>
      <c r="K515" s="749" t="s">
        <v>1344</v>
      </c>
      <c r="L515" s="752">
        <v>2838</v>
      </c>
      <c r="M515" s="752">
        <v>2</v>
      </c>
      <c r="N515" s="753">
        <v>5676</v>
      </c>
    </row>
    <row r="516" spans="1:14" ht="14.4" customHeight="1" x14ac:dyDescent="0.3">
      <c r="A516" s="747" t="s">
        <v>585</v>
      </c>
      <c r="B516" s="748" t="s">
        <v>586</v>
      </c>
      <c r="C516" s="749" t="s">
        <v>607</v>
      </c>
      <c r="D516" s="750" t="s">
        <v>608</v>
      </c>
      <c r="E516" s="751">
        <v>50113001</v>
      </c>
      <c r="F516" s="750" t="s">
        <v>613</v>
      </c>
      <c r="G516" s="749" t="s">
        <v>624</v>
      </c>
      <c r="H516" s="749">
        <v>105496</v>
      </c>
      <c r="I516" s="749">
        <v>5496</v>
      </c>
      <c r="J516" s="749" t="s">
        <v>1058</v>
      </c>
      <c r="K516" s="749" t="s">
        <v>1059</v>
      </c>
      <c r="L516" s="752">
        <v>75.03</v>
      </c>
      <c r="M516" s="752">
        <v>2</v>
      </c>
      <c r="N516" s="753">
        <v>150.06</v>
      </c>
    </row>
    <row r="517" spans="1:14" ht="14.4" customHeight="1" x14ac:dyDescent="0.3">
      <c r="A517" s="747" t="s">
        <v>585</v>
      </c>
      <c r="B517" s="748" t="s">
        <v>586</v>
      </c>
      <c r="C517" s="749" t="s">
        <v>607</v>
      </c>
      <c r="D517" s="750" t="s">
        <v>608</v>
      </c>
      <c r="E517" s="751">
        <v>50113001</v>
      </c>
      <c r="F517" s="750" t="s">
        <v>613</v>
      </c>
      <c r="G517" s="749" t="s">
        <v>624</v>
      </c>
      <c r="H517" s="749">
        <v>166030</v>
      </c>
      <c r="I517" s="749">
        <v>66030</v>
      </c>
      <c r="J517" s="749" t="s">
        <v>1058</v>
      </c>
      <c r="K517" s="749" t="s">
        <v>1345</v>
      </c>
      <c r="L517" s="752">
        <v>29.87</v>
      </c>
      <c r="M517" s="752">
        <v>1</v>
      </c>
      <c r="N517" s="753">
        <v>29.87</v>
      </c>
    </row>
    <row r="518" spans="1:14" ht="14.4" customHeight="1" x14ac:dyDescent="0.3">
      <c r="A518" s="747" t="s">
        <v>585</v>
      </c>
      <c r="B518" s="748" t="s">
        <v>586</v>
      </c>
      <c r="C518" s="749" t="s">
        <v>607</v>
      </c>
      <c r="D518" s="750" t="s">
        <v>608</v>
      </c>
      <c r="E518" s="751">
        <v>50113001</v>
      </c>
      <c r="F518" s="750" t="s">
        <v>613</v>
      </c>
      <c r="G518" s="749" t="s">
        <v>624</v>
      </c>
      <c r="H518" s="749">
        <v>989453</v>
      </c>
      <c r="I518" s="749">
        <v>146899</v>
      </c>
      <c r="J518" s="749" t="s">
        <v>1060</v>
      </c>
      <c r="K518" s="749" t="s">
        <v>1061</v>
      </c>
      <c r="L518" s="752">
        <v>45.576666666666682</v>
      </c>
      <c r="M518" s="752">
        <v>3</v>
      </c>
      <c r="N518" s="753">
        <v>136.73000000000005</v>
      </c>
    </row>
    <row r="519" spans="1:14" ht="14.4" customHeight="1" x14ac:dyDescent="0.3">
      <c r="A519" s="747" t="s">
        <v>585</v>
      </c>
      <c r="B519" s="748" t="s">
        <v>586</v>
      </c>
      <c r="C519" s="749" t="s">
        <v>607</v>
      </c>
      <c r="D519" s="750" t="s">
        <v>608</v>
      </c>
      <c r="E519" s="751">
        <v>50113001</v>
      </c>
      <c r="F519" s="750" t="s">
        <v>613</v>
      </c>
      <c r="G519" s="749" t="s">
        <v>624</v>
      </c>
      <c r="H519" s="749">
        <v>149483</v>
      </c>
      <c r="I519" s="749">
        <v>149483</v>
      </c>
      <c r="J519" s="749" t="s">
        <v>1066</v>
      </c>
      <c r="K519" s="749" t="s">
        <v>1067</v>
      </c>
      <c r="L519" s="752">
        <v>139.125</v>
      </c>
      <c r="M519" s="752">
        <v>2</v>
      </c>
      <c r="N519" s="753">
        <v>278.25</v>
      </c>
    </row>
    <row r="520" spans="1:14" ht="14.4" customHeight="1" x14ac:dyDescent="0.3">
      <c r="A520" s="747" t="s">
        <v>585</v>
      </c>
      <c r="B520" s="748" t="s">
        <v>586</v>
      </c>
      <c r="C520" s="749" t="s">
        <v>607</v>
      </c>
      <c r="D520" s="750" t="s">
        <v>608</v>
      </c>
      <c r="E520" s="751">
        <v>50113002</v>
      </c>
      <c r="F520" s="750" t="s">
        <v>1069</v>
      </c>
      <c r="G520" s="749" t="s">
        <v>614</v>
      </c>
      <c r="H520" s="749">
        <v>149415</v>
      </c>
      <c r="I520" s="749">
        <v>49415</v>
      </c>
      <c r="J520" s="749" t="s">
        <v>1346</v>
      </c>
      <c r="K520" s="749" t="s">
        <v>1347</v>
      </c>
      <c r="L520" s="752">
        <v>1680.58</v>
      </c>
      <c r="M520" s="752">
        <v>3</v>
      </c>
      <c r="N520" s="753">
        <v>5041.74</v>
      </c>
    </row>
    <row r="521" spans="1:14" ht="14.4" customHeight="1" x14ac:dyDescent="0.3">
      <c r="A521" s="747" t="s">
        <v>585</v>
      </c>
      <c r="B521" s="748" t="s">
        <v>586</v>
      </c>
      <c r="C521" s="749" t="s">
        <v>607</v>
      </c>
      <c r="D521" s="750" t="s">
        <v>608</v>
      </c>
      <c r="E521" s="751">
        <v>50113002</v>
      </c>
      <c r="F521" s="750" t="s">
        <v>1069</v>
      </c>
      <c r="G521" s="749" t="s">
        <v>614</v>
      </c>
      <c r="H521" s="749">
        <v>149409</v>
      </c>
      <c r="I521" s="749">
        <v>49409</v>
      </c>
      <c r="J521" s="749" t="s">
        <v>1348</v>
      </c>
      <c r="K521" s="749" t="s">
        <v>1347</v>
      </c>
      <c r="L521" s="752">
        <v>1329.4599999999998</v>
      </c>
      <c r="M521" s="752">
        <v>23</v>
      </c>
      <c r="N521" s="753">
        <v>30577.579999999994</v>
      </c>
    </row>
    <row r="522" spans="1:14" ht="14.4" customHeight="1" x14ac:dyDescent="0.3">
      <c r="A522" s="747" t="s">
        <v>585</v>
      </c>
      <c r="B522" s="748" t="s">
        <v>586</v>
      </c>
      <c r="C522" s="749" t="s">
        <v>607</v>
      </c>
      <c r="D522" s="750" t="s">
        <v>608</v>
      </c>
      <c r="E522" s="751">
        <v>50113002</v>
      </c>
      <c r="F522" s="750" t="s">
        <v>1069</v>
      </c>
      <c r="G522" s="749" t="s">
        <v>614</v>
      </c>
      <c r="H522" s="749">
        <v>142003</v>
      </c>
      <c r="I522" s="749">
        <v>142003</v>
      </c>
      <c r="J522" s="749" t="s">
        <v>1349</v>
      </c>
      <c r="K522" s="749" t="s">
        <v>1347</v>
      </c>
      <c r="L522" s="752">
        <v>3410</v>
      </c>
      <c r="M522" s="752">
        <v>1</v>
      </c>
      <c r="N522" s="753">
        <v>3410</v>
      </c>
    </row>
    <row r="523" spans="1:14" ht="14.4" customHeight="1" x14ac:dyDescent="0.3">
      <c r="A523" s="747" t="s">
        <v>585</v>
      </c>
      <c r="B523" s="748" t="s">
        <v>586</v>
      </c>
      <c r="C523" s="749" t="s">
        <v>607</v>
      </c>
      <c r="D523" s="750" t="s">
        <v>608</v>
      </c>
      <c r="E523" s="751">
        <v>50113002</v>
      </c>
      <c r="F523" s="750" t="s">
        <v>1069</v>
      </c>
      <c r="G523" s="749" t="s">
        <v>614</v>
      </c>
      <c r="H523" s="749">
        <v>152194</v>
      </c>
      <c r="I523" s="749">
        <v>152194</v>
      </c>
      <c r="J523" s="749" t="s">
        <v>1350</v>
      </c>
      <c r="K523" s="749" t="s">
        <v>1351</v>
      </c>
      <c r="L523" s="752">
        <v>3524.8399999999992</v>
      </c>
      <c r="M523" s="752">
        <v>18</v>
      </c>
      <c r="N523" s="753">
        <v>63447.119999999988</v>
      </c>
    </row>
    <row r="524" spans="1:14" ht="14.4" customHeight="1" x14ac:dyDescent="0.3">
      <c r="A524" s="747" t="s">
        <v>585</v>
      </c>
      <c r="B524" s="748" t="s">
        <v>586</v>
      </c>
      <c r="C524" s="749" t="s">
        <v>607</v>
      </c>
      <c r="D524" s="750" t="s">
        <v>608</v>
      </c>
      <c r="E524" s="751">
        <v>50113002</v>
      </c>
      <c r="F524" s="750" t="s">
        <v>1069</v>
      </c>
      <c r="G524" s="749" t="s">
        <v>614</v>
      </c>
      <c r="H524" s="749">
        <v>111453</v>
      </c>
      <c r="I524" s="749">
        <v>11453</v>
      </c>
      <c r="J524" s="749" t="s">
        <v>1072</v>
      </c>
      <c r="K524" s="749" t="s">
        <v>1073</v>
      </c>
      <c r="L524" s="752">
        <v>2719.2</v>
      </c>
      <c r="M524" s="752">
        <v>25</v>
      </c>
      <c r="N524" s="753">
        <v>67980</v>
      </c>
    </row>
    <row r="525" spans="1:14" ht="14.4" customHeight="1" x14ac:dyDescent="0.3">
      <c r="A525" s="747" t="s">
        <v>585</v>
      </c>
      <c r="B525" s="748" t="s">
        <v>586</v>
      </c>
      <c r="C525" s="749" t="s">
        <v>607</v>
      </c>
      <c r="D525" s="750" t="s">
        <v>608</v>
      </c>
      <c r="E525" s="751">
        <v>50113006</v>
      </c>
      <c r="F525" s="750" t="s">
        <v>1074</v>
      </c>
      <c r="G525" s="749" t="s">
        <v>624</v>
      </c>
      <c r="H525" s="749">
        <v>133339</v>
      </c>
      <c r="I525" s="749">
        <v>33339</v>
      </c>
      <c r="J525" s="749" t="s">
        <v>1077</v>
      </c>
      <c r="K525" s="749" t="s">
        <v>1078</v>
      </c>
      <c r="L525" s="752">
        <v>40.92</v>
      </c>
      <c r="M525" s="752">
        <v>5</v>
      </c>
      <c r="N525" s="753">
        <v>204.6</v>
      </c>
    </row>
    <row r="526" spans="1:14" ht="14.4" customHeight="1" x14ac:dyDescent="0.3">
      <c r="A526" s="747" t="s">
        <v>585</v>
      </c>
      <c r="B526" s="748" t="s">
        <v>586</v>
      </c>
      <c r="C526" s="749" t="s">
        <v>607</v>
      </c>
      <c r="D526" s="750" t="s">
        <v>608</v>
      </c>
      <c r="E526" s="751">
        <v>50113006</v>
      </c>
      <c r="F526" s="750" t="s">
        <v>1074</v>
      </c>
      <c r="G526" s="749" t="s">
        <v>624</v>
      </c>
      <c r="H526" s="749">
        <v>133340</v>
      </c>
      <c r="I526" s="749">
        <v>33340</v>
      </c>
      <c r="J526" s="749" t="s">
        <v>1079</v>
      </c>
      <c r="K526" s="749" t="s">
        <v>1078</v>
      </c>
      <c r="L526" s="752">
        <v>40.920000000000009</v>
      </c>
      <c r="M526" s="752">
        <v>8</v>
      </c>
      <c r="N526" s="753">
        <v>327.36000000000007</v>
      </c>
    </row>
    <row r="527" spans="1:14" ht="14.4" customHeight="1" x14ac:dyDescent="0.3">
      <c r="A527" s="747" t="s">
        <v>585</v>
      </c>
      <c r="B527" s="748" t="s">
        <v>586</v>
      </c>
      <c r="C527" s="749" t="s">
        <v>607</v>
      </c>
      <c r="D527" s="750" t="s">
        <v>608</v>
      </c>
      <c r="E527" s="751">
        <v>50113006</v>
      </c>
      <c r="F527" s="750" t="s">
        <v>1074</v>
      </c>
      <c r="G527" s="749" t="s">
        <v>614</v>
      </c>
      <c r="H527" s="749">
        <v>990658</v>
      </c>
      <c r="I527" s="749">
        <v>0</v>
      </c>
      <c r="J527" s="749" t="s">
        <v>1352</v>
      </c>
      <c r="K527" s="749" t="s">
        <v>587</v>
      </c>
      <c r="L527" s="752">
        <v>180.32999999999998</v>
      </c>
      <c r="M527" s="752">
        <v>15</v>
      </c>
      <c r="N527" s="753">
        <v>2704.95</v>
      </c>
    </row>
    <row r="528" spans="1:14" ht="14.4" customHeight="1" x14ac:dyDescent="0.3">
      <c r="A528" s="747" t="s">
        <v>585</v>
      </c>
      <c r="B528" s="748" t="s">
        <v>586</v>
      </c>
      <c r="C528" s="749" t="s">
        <v>607</v>
      </c>
      <c r="D528" s="750" t="s">
        <v>608</v>
      </c>
      <c r="E528" s="751">
        <v>50113006</v>
      </c>
      <c r="F528" s="750" t="s">
        <v>1074</v>
      </c>
      <c r="G528" s="749" t="s">
        <v>624</v>
      </c>
      <c r="H528" s="749">
        <v>33855</v>
      </c>
      <c r="I528" s="749">
        <v>33855</v>
      </c>
      <c r="J528" s="749" t="s">
        <v>1353</v>
      </c>
      <c r="K528" s="749" t="s">
        <v>1354</v>
      </c>
      <c r="L528" s="752">
        <v>179.26</v>
      </c>
      <c r="M528" s="752">
        <v>5</v>
      </c>
      <c r="N528" s="753">
        <v>896.3</v>
      </c>
    </row>
    <row r="529" spans="1:14" ht="14.4" customHeight="1" x14ac:dyDescent="0.3">
      <c r="A529" s="747" t="s">
        <v>585</v>
      </c>
      <c r="B529" s="748" t="s">
        <v>586</v>
      </c>
      <c r="C529" s="749" t="s">
        <v>607</v>
      </c>
      <c r="D529" s="750" t="s">
        <v>608</v>
      </c>
      <c r="E529" s="751">
        <v>50113006</v>
      </c>
      <c r="F529" s="750" t="s">
        <v>1074</v>
      </c>
      <c r="G529" s="749" t="s">
        <v>624</v>
      </c>
      <c r="H529" s="749">
        <v>33898</v>
      </c>
      <c r="I529" s="749">
        <v>33898</v>
      </c>
      <c r="J529" s="749" t="s">
        <v>1355</v>
      </c>
      <c r="K529" s="749" t="s">
        <v>1356</v>
      </c>
      <c r="L529" s="752">
        <v>135.60000000000002</v>
      </c>
      <c r="M529" s="752">
        <v>2</v>
      </c>
      <c r="N529" s="753">
        <v>271.20000000000005</v>
      </c>
    </row>
    <row r="530" spans="1:14" ht="14.4" customHeight="1" x14ac:dyDescent="0.3">
      <c r="A530" s="747" t="s">
        <v>585</v>
      </c>
      <c r="B530" s="748" t="s">
        <v>586</v>
      </c>
      <c r="C530" s="749" t="s">
        <v>607</v>
      </c>
      <c r="D530" s="750" t="s">
        <v>608</v>
      </c>
      <c r="E530" s="751">
        <v>50113006</v>
      </c>
      <c r="F530" s="750" t="s">
        <v>1074</v>
      </c>
      <c r="G530" s="749" t="s">
        <v>624</v>
      </c>
      <c r="H530" s="749">
        <v>33751</v>
      </c>
      <c r="I530" s="749">
        <v>33751</v>
      </c>
      <c r="J530" s="749" t="s">
        <v>1357</v>
      </c>
      <c r="K530" s="749" t="s">
        <v>1081</v>
      </c>
      <c r="L530" s="752">
        <v>111.95000000000002</v>
      </c>
      <c r="M530" s="752">
        <v>4</v>
      </c>
      <c r="N530" s="753">
        <v>447.80000000000007</v>
      </c>
    </row>
    <row r="531" spans="1:14" ht="14.4" customHeight="1" x14ac:dyDescent="0.3">
      <c r="A531" s="747" t="s">
        <v>585</v>
      </c>
      <c r="B531" s="748" t="s">
        <v>586</v>
      </c>
      <c r="C531" s="749" t="s">
        <v>607</v>
      </c>
      <c r="D531" s="750" t="s">
        <v>608</v>
      </c>
      <c r="E531" s="751">
        <v>50113006</v>
      </c>
      <c r="F531" s="750" t="s">
        <v>1074</v>
      </c>
      <c r="G531" s="749" t="s">
        <v>624</v>
      </c>
      <c r="H531" s="749">
        <v>33750</v>
      </c>
      <c r="I531" s="749">
        <v>33750</v>
      </c>
      <c r="J531" s="749" t="s">
        <v>1358</v>
      </c>
      <c r="K531" s="749" t="s">
        <v>1081</v>
      </c>
      <c r="L531" s="752">
        <v>111.95</v>
      </c>
      <c r="M531" s="752">
        <v>1</v>
      </c>
      <c r="N531" s="753">
        <v>111.95</v>
      </c>
    </row>
    <row r="532" spans="1:14" ht="14.4" customHeight="1" x14ac:dyDescent="0.3">
      <c r="A532" s="747" t="s">
        <v>585</v>
      </c>
      <c r="B532" s="748" t="s">
        <v>586</v>
      </c>
      <c r="C532" s="749" t="s">
        <v>607</v>
      </c>
      <c r="D532" s="750" t="s">
        <v>608</v>
      </c>
      <c r="E532" s="751">
        <v>50113006</v>
      </c>
      <c r="F532" s="750" t="s">
        <v>1074</v>
      </c>
      <c r="G532" s="749" t="s">
        <v>624</v>
      </c>
      <c r="H532" s="749">
        <v>33859</v>
      </c>
      <c r="I532" s="749">
        <v>33859</v>
      </c>
      <c r="J532" s="749" t="s">
        <v>1359</v>
      </c>
      <c r="K532" s="749" t="s">
        <v>1076</v>
      </c>
      <c r="L532" s="752">
        <v>129.97</v>
      </c>
      <c r="M532" s="752">
        <v>1</v>
      </c>
      <c r="N532" s="753">
        <v>129.97</v>
      </c>
    </row>
    <row r="533" spans="1:14" ht="14.4" customHeight="1" x14ac:dyDescent="0.3">
      <c r="A533" s="747" t="s">
        <v>585</v>
      </c>
      <c r="B533" s="748" t="s">
        <v>586</v>
      </c>
      <c r="C533" s="749" t="s">
        <v>607</v>
      </c>
      <c r="D533" s="750" t="s">
        <v>608</v>
      </c>
      <c r="E533" s="751">
        <v>50113006</v>
      </c>
      <c r="F533" s="750" t="s">
        <v>1074</v>
      </c>
      <c r="G533" s="749" t="s">
        <v>624</v>
      </c>
      <c r="H533" s="749">
        <v>33424</v>
      </c>
      <c r="I533" s="749">
        <v>33424</v>
      </c>
      <c r="J533" s="749" t="s">
        <v>1360</v>
      </c>
      <c r="K533" s="749" t="s">
        <v>1361</v>
      </c>
      <c r="L533" s="752">
        <v>325.8874692440229</v>
      </c>
      <c r="M533" s="752">
        <v>79</v>
      </c>
      <c r="N533" s="753">
        <v>25745.110070277809</v>
      </c>
    </row>
    <row r="534" spans="1:14" ht="14.4" customHeight="1" x14ac:dyDescent="0.3">
      <c r="A534" s="747" t="s">
        <v>585</v>
      </c>
      <c r="B534" s="748" t="s">
        <v>586</v>
      </c>
      <c r="C534" s="749" t="s">
        <v>607</v>
      </c>
      <c r="D534" s="750" t="s">
        <v>608</v>
      </c>
      <c r="E534" s="751">
        <v>50113006</v>
      </c>
      <c r="F534" s="750" t="s">
        <v>1074</v>
      </c>
      <c r="G534" s="749" t="s">
        <v>624</v>
      </c>
      <c r="H534" s="749">
        <v>848207</v>
      </c>
      <c r="I534" s="749">
        <v>33422</v>
      </c>
      <c r="J534" s="749" t="s">
        <v>1362</v>
      </c>
      <c r="K534" s="749" t="s">
        <v>1363</v>
      </c>
      <c r="L534" s="752">
        <v>164.43</v>
      </c>
      <c r="M534" s="752">
        <v>44</v>
      </c>
      <c r="N534" s="753">
        <v>7234.92</v>
      </c>
    </row>
    <row r="535" spans="1:14" ht="14.4" customHeight="1" x14ac:dyDescent="0.3">
      <c r="A535" s="747" t="s">
        <v>585</v>
      </c>
      <c r="B535" s="748" t="s">
        <v>586</v>
      </c>
      <c r="C535" s="749" t="s">
        <v>607</v>
      </c>
      <c r="D535" s="750" t="s">
        <v>608</v>
      </c>
      <c r="E535" s="751">
        <v>50113006</v>
      </c>
      <c r="F535" s="750" t="s">
        <v>1074</v>
      </c>
      <c r="G535" s="749" t="s">
        <v>614</v>
      </c>
      <c r="H535" s="749">
        <v>846016</v>
      </c>
      <c r="I535" s="749">
        <v>0</v>
      </c>
      <c r="J535" s="749" t="s">
        <v>1364</v>
      </c>
      <c r="K535" s="749" t="s">
        <v>1365</v>
      </c>
      <c r="L535" s="752">
        <v>185.64</v>
      </c>
      <c r="M535" s="752">
        <v>69</v>
      </c>
      <c r="N535" s="753">
        <v>12809.16</v>
      </c>
    </row>
    <row r="536" spans="1:14" ht="14.4" customHeight="1" x14ac:dyDescent="0.3">
      <c r="A536" s="747" t="s">
        <v>585</v>
      </c>
      <c r="B536" s="748" t="s">
        <v>586</v>
      </c>
      <c r="C536" s="749" t="s">
        <v>607</v>
      </c>
      <c r="D536" s="750" t="s">
        <v>608</v>
      </c>
      <c r="E536" s="751">
        <v>50113006</v>
      </c>
      <c r="F536" s="750" t="s">
        <v>1074</v>
      </c>
      <c r="G536" s="749" t="s">
        <v>624</v>
      </c>
      <c r="H536" s="749">
        <v>133146</v>
      </c>
      <c r="I536" s="749">
        <v>33530</v>
      </c>
      <c r="J536" s="749" t="s">
        <v>1366</v>
      </c>
      <c r="K536" s="749" t="s">
        <v>1367</v>
      </c>
      <c r="L536" s="752">
        <v>156.49</v>
      </c>
      <c r="M536" s="752">
        <v>48</v>
      </c>
      <c r="N536" s="753">
        <v>7511.52</v>
      </c>
    </row>
    <row r="537" spans="1:14" ht="14.4" customHeight="1" x14ac:dyDescent="0.3">
      <c r="A537" s="747" t="s">
        <v>585</v>
      </c>
      <c r="B537" s="748" t="s">
        <v>586</v>
      </c>
      <c r="C537" s="749" t="s">
        <v>607</v>
      </c>
      <c r="D537" s="750" t="s">
        <v>608</v>
      </c>
      <c r="E537" s="751">
        <v>50113008</v>
      </c>
      <c r="F537" s="750" t="s">
        <v>1368</v>
      </c>
      <c r="G537" s="749"/>
      <c r="H537" s="749"/>
      <c r="I537" s="749">
        <v>138455</v>
      </c>
      <c r="J537" s="749" t="s">
        <v>1369</v>
      </c>
      <c r="K537" s="749" t="s">
        <v>1370</v>
      </c>
      <c r="L537" s="752">
        <v>1287.0581395877814</v>
      </c>
      <c r="M537" s="752">
        <v>161</v>
      </c>
      <c r="N537" s="753">
        <v>207216.36047363281</v>
      </c>
    </row>
    <row r="538" spans="1:14" ht="14.4" customHeight="1" x14ac:dyDescent="0.3">
      <c r="A538" s="747" t="s">
        <v>585</v>
      </c>
      <c r="B538" s="748" t="s">
        <v>586</v>
      </c>
      <c r="C538" s="749" t="s">
        <v>607</v>
      </c>
      <c r="D538" s="750" t="s">
        <v>608</v>
      </c>
      <c r="E538" s="751">
        <v>50113008</v>
      </c>
      <c r="F538" s="750" t="s">
        <v>1368</v>
      </c>
      <c r="G538" s="749"/>
      <c r="H538" s="749"/>
      <c r="I538" s="749">
        <v>129056</v>
      </c>
      <c r="J538" s="749" t="s">
        <v>1371</v>
      </c>
      <c r="K538" s="749" t="s">
        <v>1372</v>
      </c>
      <c r="L538" s="752">
        <v>2168.56005859375</v>
      </c>
      <c r="M538" s="752">
        <v>42</v>
      </c>
      <c r="N538" s="753">
        <v>91079.5224609375</v>
      </c>
    </row>
    <row r="539" spans="1:14" ht="14.4" customHeight="1" x14ac:dyDescent="0.3">
      <c r="A539" s="747" t="s">
        <v>585</v>
      </c>
      <c r="B539" s="748" t="s">
        <v>586</v>
      </c>
      <c r="C539" s="749" t="s">
        <v>607</v>
      </c>
      <c r="D539" s="750" t="s">
        <v>608</v>
      </c>
      <c r="E539" s="751">
        <v>50113008</v>
      </c>
      <c r="F539" s="750" t="s">
        <v>1368</v>
      </c>
      <c r="G539" s="749"/>
      <c r="H539" s="749"/>
      <c r="I539" s="749">
        <v>62464</v>
      </c>
      <c r="J539" s="749" t="s">
        <v>1373</v>
      </c>
      <c r="K539" s="749" t="s">
        <v>1374</v>
      </c>
      <c r="L539" s="752">
        <v>9157.759765625</v>
      </c>
      <c r="M539" s="752">
        <v>44</v>
      </c>
      <c r="N539" s="753">
        <v>402941.4296875</v>
      </c>
    </row>
    <row r="540" spans="1:14" ht="14.4" customHeight="1" x14ac:dyDescent="0.3">
      <c r="A540" s="747" t="s">
        <v>585</v>
      </c>
      <c r="B540" s="748" t="s">
        <v>586</v>
      </c>
      <c r="C540" s="749" t="s">
        <v>607</v>
      </c>
      <c r="D540" s="750" t="s">
        <v>608</v>
      </c>
      <c r="E540" s="751">
        <v>50113008</v>
      </c>
      <c r="F540" s="750" t="s">
        <v>1368</v>
      </c>
      <c r="G540" s="749"/>
      <c r="H540" s="749"/>
      <c r="I540" s="749">
        <v>6480</v>
      </c>
      <c r="J540" s="749" t="s">
        <v>1375</v>
      </c>
      <c r="K540" s="749" t="s">
        <v>1376</v>
      </c>
      <c r="L540" s="752">
        <v>4305.399946732955</v>
      </c>
      <c r="M540" s="752">
        <v>11</v>
      </c>
      <c r="N540" s="753">
        <v>47359.3994140625</v>
      </c>
    </row>
    <row r="541" spans="1:14" ht="14.4" customHeight="1" x14ac:dyDescent="0.3">
      <c r="A541" s="747" t="s">
        <v>585</v>
      </c>
      <c r="B541" s="748" t="s">
        <v>586</v>
      </c>
      <c r="C541" s="749" t="s">
        <v>607</v>
      </c>
      <c r="D541" s="750" t="s">
        <v>608</v>
      </c>
      <c r="E541" s="751">
        <v>50113008</v>
      </c>
      <c r="F541" s="750" t="s">
        <v>1368</v>
      </c>
      <c r="G541" s="749"/>
      <c r="H541" s="749"/>
      <c r="I541" s="749">
        <v>212531</v>
      </c>
      <c r="J541" s="749" t="s">
        <v>1375</v>
      </c>
      <c r="K541" s="749" t="s">
        <v>1377</v>
      </c>
      <c r="L541" s="752">
        <v>8610.7998046875</v>
      </c>
      <c r="M541" s="752">
        <v>11</v>
      </c>
      <c r="N541" s="753">
        <v>94718.7978515625</v>
      </c>
    </row>
    <row r="542" spans="1:14" ht="14.4" customHeight="1" x14ac:dyDescent="0.3">
      <c r="A542" s="747" t="s">
        <v>585</v>
      </c>
      <c r="B542" s="748" t="s">
        <v>586</v>
      </c>
      <c r="C542" s="749" t="s">
        <v>607</v>
      </c>
      <c r="D542" s="750" t="s">
        <v>608</v>
      </c>
      <c r="E542" s="751">
        <v>50113012</v>
      </c>
      <c r="F542" s="750" t="s">
        <v>1378</v>
      </c>
      <c r="G542" s="749" t="s">
        <v>614</v>
      </c>
      <c r="H542" s="749">
        <v>193650</v>
      </c>
      <c r="I542" s="749">
        <v>93650</v>
      </c>
      <c r="J542" s="749" t="s">
        <v>1379</v>
      </c>
      <c r="K542" s="749" t="s">
        <v>1380</v>
      </c>
      <c r="L542" s="752">
        <v>10665.17</v>
      </c>
      <c r="M542" s="752">
        <v>1</v>
      </c>
      <c r="N542" s="753">
        <v>10665.17</v>
      </c>
    </row>
    <row r="543" spans="1:14" ht="14.4" customHeight="1" x14ac:dyDescent="0.3">
      <c r="A543" s="747" t="s">
        <v>585</v>
      </c>
      <c r="B543" s="748" t="s">
        <v>586</v>
      </c>
      <c r="C543" s="749" t="s">
        <v>607</v>
      </c>
      <c r="D543" s="750" t="s">
        <v>608</v>
      </c>
      <c r="E543" s="751">
        <v>50113013</v>
      </c>
      <c r="F543" s="750" t="s">
        <v>1086</v>
      </c>
      <c r="G543" s="749" t="s">
        <v>624</v>
      </c>
      <c r="H543" s="749">
        <v>195147</v>
      </c>
      <c r="I543" s="749">
        <v>195147</v>
      </c>
      <c r="J543" s="749" t="s">
        <v>1087</v>
      </c>
      <c r="K543" s="749" t="s">
        <v>1088</v>
      </c>
      <c r="L543" s="752">
        <v>561.5100000000001</v>
      </c>
      <c r="M543" s="752">
        <v>2</v>
      </c>
      <c r="N543" s="753">
        <v>1123.0200000000002</v>
      </c>
    </row>
    <row r="544" spans="1:14" ht="14.4" customHeight="1" x14ac:dyDescent="0.3">
      <c r="A544" s="747" t="s">
        <v>585</v>
      </c>
      <c r="B544" s="748" t="s">
        <v>586</v>
      </c>
      <c r="C544" s="749" t="s">
        <v>607</v>
      </c>
      <c r="D544" s="750" t="s">
        <v>608</v>
      </c>
      <c r="E544" s="751">
        <v>50113013</v>
      </c>
      <c r="F544" s="750" t="s">
        <v>1086</v>
      </c>
      <c r="G544" s="749" t="s">
        <v>614</v>
      </c>
      <c r="H544" s="749">
        <v>172972</v>
      </c>
      <c r="I544" s="749">
        <v>72972</v>
      </c>
      <c r="J544" s="749" t="s">
        <v>1091</v>
      </c>
      <c r="K544" s="749" t="s">
        <v>1092</v>
      </c>
      <c r="L544" s="752">
        <v>181.65000000000003</v>
      </c>
      <c r="M544" s="752">
        <v>39.6</v>
      </c>
      <c r="N544" s="753">
        <v>7193.340000000002</v>
      </c>
    </row>
    <row r="545" spans="1:14" ht="14.4" customHeight="1" x14ac:dyDescent="0.3">
      <c r="A545" s="747" t="s">
        <v>585</v>
      </c>
      <c r="B545" s="748" t="s">
        <v>586</v>
      </c>
      <c r="C545" s="749" t="s">
        <v>607</v>
      </c>
      <c r="D545" s="750" t="s">
        <v>608</v>
      </c>
      <c r="E545" s="751">
        <v>50113013</v>
      </c>
      <c r="F545" s="750" t="s">
        <v>1086</v>
      </c>
      <c r="G545" s="749" t="s">
        <v>614</v>
      </c>
      <c r="H545" s="749">
        <v>201961</v>
      </c>
      <c r="I545" s="749">
        <v>201961</v>
      </c>
      <c r="J545" s="749" t="s">
        <v>1095</v>
      </c>
      <c r="K545" s="749" t="s">
        <v>1096</v>
      </c>
      <c r="L545" s="752">
        <v>320.97944444444448</v>
      </c>
      <c r="M545" s="752">
        <v>18</v>
      </c>
      <c r="N545" s="753">
        <v>5777.630000000001</v>
      </c>
    </row>
    <row r="546" spans="1:14" ht="14.4" customHeight="1" x14ac:dyDescent="0.3">
      <c r="A546" s="747" t="s">
        <v>585</v>
      </c>
      <c r="B546" s="748" t="s">
        <v>586</v>
      </c>
      <c r="C546" s="749" t="s">
        <v>607</v>
      </c>
      <c r="D546" s="750" t="s">
        <v>608</v>
      </c>
      <c r="E546" s="751">
        <v>50113013</v>
      </c>
      <c r="F546" s="750" t="s">
        <v>1086</v>
      </c>
      <c r="G546" s="749" t="s">
        <v>624</v>
      </c>
      <c r="H546" s="749">
        <v>183817</v>
      </c>
      <c r="I546" s="749">
        <v>183817</v>
      </c>
      <c r="J546" s="749" t="s">
        <v>1097</v>
      </c>
      <c r="K546" s="749" t="s">
        <v>1098</v>
      </c>
      <c r="L546" s="752">
        <v>918.49999999999989</v>
      </c>
      <c r="M546" s="752">
        <v>16.3</v>
      </c>
      <c r="N546" s="753">
        <v>14971.55</v>
      </c>
    </row>
    <row r="547" spans="1:14" ht="14.4" customHeight="1" x14ac:dyDescent="0.3">
      <c r="A547" s="747" t="s">
        <v>585</v>
      </c>
      <c r="B547" s="748" t="s">
        <v>586</v>
      </c>
      <c r="C547" s="749" t="s">
        <v>607</v>
      </c>
      <c r="D547" s="750" t="s">
        <v>608</v>
      </c>
      <c r="E547" s="751">
        <v>50113013</v>
      </c>
      <c r="F547" s="750" t="s">
        <v>1086</v>
      </c>
      <c r="G547" s="749" t="s">
        <v>614</v>
      </c>
      <c r="H547" s="749">
        <v>183926</v>
      </c>
      <c r="I547" s="749">
        <v>183926</v>
      </c>
      <c r="J547" s="749" t="s">
        <v>1101</v>
      </c>
      <c r="K547" s="749" t="s">
        <v>1098</v>
      </c>
      <c r="L547" s="752">
        <v>132.65999999999971</v>
      </c>
      <c r="M547" s="752">
        <v>38.600000000000044</v>
      </c>
      <c r="N547" s="753">
        <v>5120.6759999999949</v>
      </c>
    </row>
    <row r="548" spans="1:14" ht="14.4" customHeight="1" x14ac:dyDescent="0.3">
      <c r="A548" s="747" t="s">
        <v>585</v>
      </c>
      <c r="B548" s="748" t="s">
        <v>586</v>
      </c>
      <c r="C548" s="749" t="s">
        <v>607</v>
      </c>
      <c r="D548" s="750" t="s">
        <v>608</v>
      </c>
      <c r="E548" s="751">
        <v>50113013</v>
      </c>
      <c r="F548" s="750" t="s">
        <v>1086</v>
      </c>
      <c r="G548" s="749" t="s">
        <v>624</v>
      </c>
      <c r="H548" s="749">
        <v>111706</v>
      </c>
      <c r="I548" s="749">
        <v>11706</v>
      </c>
      <c r="J548" s="749" t="s">
        <v>1108</v>
      </c>
      <c r="K548" s="749" t="s">
        <v>1109</v>
      </c>
      <c r="L548" s="752">
        <v>229.51999999999998</v>
      </c>
      <c r="M548" s="752">
        <v>5</v>
      </c>
      <c r="N548" s="753">
        <v>1147.5999999999999</v>
      </c>
    </row>
    <row r="549" spans="1:14" ht="14.4" customHeight="1" x14ac:dyDescent="0.3">
      <c r="A549" s="747" t="s">
        <v>585</v>
      </c>
      <c r="B549" s="748" t="s">
        <v>586</v>
      </c>
      <c r="C549" s="749" t="s">
        <v>607</v>
      </c>
      <c r="D549" s="750" t="s">
        <v>608</v>
      </c>
      <c r="E549" s="751">
        <v>50113013</v>
      </c>
      <c r="F549" s="750" t="s">
        <v>1086</v>
      </c>
      <c r="G549" s="749" t="s">
        <v>614</v>
      </c>
      <c r="H549" s="749">
        <v>131656</v>
      </c>
      <c r="I549" s="749">
        <v>131656</v>
      </c>
      <c r="J549" s="749" t="s">
        <v>1381</v>
      </c>
      <c r="K549" s="749" t="s">
        <v>1382</v>
      </c>
      <c r="L549" s="752">
        <v>517</v>
      </c>
      <c r="M549" s="752">
        <v>2</v>
      </c>
      <c r="N549" s="753">
        <v>1034</v>
      </c>
    </row>
    <row r="550" spans="1:14" ht="14.4" customHeight="1" x14ac:dyDescent="0.3">
      <c r="A550" s="747" t="s">
        <v>585</v>
      </c>
      <c r="B550" s="748" t="s">
        <v>586</v>
      </c>
      <c r="C550" s="749" t="s">
        <v>607</v>
      </c>
      <c r="D550" s="750" t="s">
        <v>608</v>
      </c>
      <c r="E550" s="751">
        <v>50113013</v>
      </c>
      <c r="F550" s="750" t="s">
        <v>1086</v>
      </c>
      <c r="G550" s="749" t="s">
        <v>614</v>
      </c>
      <c r="H550" s="749">
        <v>121240</v>
      </c>
      <c r="I550" s="749">
        <v>121240</v>
      </c>
      <c r="J550" s="749" t="s">
        <v>1383</v>
      </c>
      <c r="K550" s="749" t="s">
        <v>1384</v>
      </c>
      <c r="L550" s="752">
        <v>374</v>
      </c>
      <c r="M550" s="752">
        <v>2.4</v>
      </c>
      <c r="N550" s="753">
        <v>897.6</v>
      </c>
    </row>
    <row r="551" spans="1:14" ht="14.4" customHeight="1" x14ac:dyDescent="0.3">
      <c r="A551" s="747" t="s">
        <v>585</v>
      </c>
      <c r="B551" s="748" t="s">
        <v>586</v>
      </c>
      <c r="C551" s="749" t="s">
        <v>607</v>
      </c>
      <c r="D551" s="750" t="s">
        <v>608</v>
      </c>
      <c r="E551" s="751">
        <v>50113013</v>
      </c>
      <c r="F551" s="750" t="s">
        <v>1086</v>
      </c>
      <c r="G551" s="749" t="s">
        <v>614</v>
      </c>
      <c r="H551" s="749">
        <v>162180</v>
      </c>
      <c r="I551" s="749">
        <v>162180</v>
      </c>
      <c r="J551" s="749" t="s">
        <v>1112</v>
      </c>
      <c r="K551" s="749" t="s">
        <v>1113</v>
      </c>
      <c r="L551" s="752">
        <v>152.9</v>
      </c>
      <c r="M551" s="752">
        <v>1.7999999999999998</v>
      </c>
      <c r="N551" s="753">
        <v>275.21999999999997</v>
      </c>
    </row>
    <row r="552" spans="1:14" ht="14.4" customHeight="1" x14ac:dyDescent="0.3">
      <c r="A552" s="747" t="s">
        <v>585</v>
      </c>
      <c r="B552" s="748" t="s">
        <v>586</v>
      </c>
      <c r="C552" s="749" t="s">
        <v>607</v>
      </c>
      <c r="D552" s="750" t="s">
        <v>608</v>
      </c>
      <c r="E552" s="751">
        <v>50113013</v>
      </c>
      <c r="F552" s="750" t="s">
        <v>1086</v>
      </c>
      <c r="G552" s="749" t="s">
        <v>614</v>
      </c>
      <c r="H552" s="749">
        <v>162187</v>
      </c>
      <c r="I552" s="749">
        <v>162187</v>
      </c>
      <c r="J552" s="749" t="s">
        <v>1114</v>
      </c>
      <c r="K552" s="749" t="s">
        <v>1115</v>
      </c>
      <c r="L552" s="752">
        <v>286</v>
      </c>
      <c r="M552" s="752">
        <v>10</v>
      </c>
      <c r="N552" s="753">
        <v>2860</v>
      </c>
    </row>
    <row r="553" spans="1:14" ht="14.4" customHeight="1" x14ac:dyDescent="0.3">
      <c r="A553" s="747" t="s">
        <v>585</v>
      </c>
      <c r="B553" s="748" t="s">
        <v>586</v>
      </c>
      <c r="C553" s="749" t="s">
        <v>607</v>
      </c>
      <c r="D553" s="750" t="s">
        <v>608</v>
      </c>
      <c r="E553" s="751">
        <v>50113013</v>
      </c>
      <c r="F553" s="750" t="s">
        <v>1086</v>
      </c>
      <c r="G553" s="749" t="s">
        <v>624</v>
      </c>
      <c r="H553" s="749">
        <v>849655</v>
      </c>
      <c r="I553" s="749">
        <v>129836</v>
      </c>
      <c r="J553" s="749" t="s">
        <v>1116</v>
      </c>
      <c r="K553" s="749" t="s">
        <v>1117</v>
      </c>
      <c r="L553" s="752">
        <v>262.89999999999998</v>
      </c>
      <c r="M553" s="752">
        <v>3</v>
      </c>
      <c r="N553" s="753">
        <v>788.69999999999993</v>
      </c>
    </row>
    <row r="554" spans="1:14" ht="14.4" customHeight="1" x14ac:dyDescent="0.3">
      <c r="A554" s="747" t="s">
        <v>585</v>
      </c>
      <c r="B554" s="748" t="s">
        <v>586</v>
      </c>
      <c r="C554" s="749" t="s">
        <v>607</v>
      </c>
      <c r="D554" s="750" t="s">
        <v>608</v>
      </c>
      <c r="E554" s="751">
        <v>50113013</v>
      </c>
      <c r="F554" s="750" t="s">
        <v>1086</v>
      </c>
      <c r="G554" s="749" t="s">
        <v>614</v>
      </c>
      <c r="H554" s="749">
        <v>218400</v>
      </c>
      <c r="I554" s="749">
        <v>218400</v>
      </c>
      <c r="J554" s="749" t="s">
        <v>1385</v>
      </c>
      <c r="K554" s="749" t="s">
        <v>1386</v>
      </c>
      <c r="L554" s="752">
        <v>597.74</v>
      </c>
      <c r="M554" s="752">
        <v>1</v>
      </c>
      <c r="N554" s="753">
        <v>597.74</v>
      </c>
    </row>
    <row r="555" spans="1:14" ht="14.4" customHeight="1" x14ac:dyDescent="0.3">
      <c r="A555" s="747" t="s">
        <v>585</v>
      </c>
      <c r="B555" s="748" t="s">
        <v>586</v>
      </c>
      <c r="C555" s="749" t="s">
        <v>607</v>
      </c>
      <c r="D555" s="750" t="s">
        <v>608</v>
      </c>
      <c r="E555" s="751">
        <v>50113013</v>
      </c>
      <c r="F555" s="750" t="s">
        <v>1086</v>
      </c>
      <c r="G555" s="749" t="s">
        <v>614</v>
      </c>
      <c r="H555" s="749">
        <v>148261</v>
      </c>
      <c r="I555" s="749">
        <v>48261</v>
      </c>
      <c r="J555" s="749" t="s">
        <v>1123</v>
      </c>
      <c r="K555" s="749" t="s">
        <v>1387</v>
      </c>
      <c r="L555" s="752">
        <v>68.999999999999986</v>
      </c>
      <c r="M555" s="752">
        <v>1</v>
      </c>
      <c r="N555" s="753">
        <v>68.999999999999986</v>
      </c>
    </row>
    <row r="556" spans="1:14" ht="14.4" customHeight="1" x14ac:dyDescent="0.3">
      <c r="A556" s="747" t="s">
        <v>585</v>
      </c>
      <c r="B556" s="748" t="s">
        <v>586</v>
      </c>
      <c r="C556" s="749" t="s">
        <v>607</v>
      </c>
      <c r="D556" s="750" t="s">
        <v>608</v>
      </c>
      <c r="E556" s="751">
        <v>50113013</v>
      </c>
      <c r="F556" s="750" t="s">
        <v>1086</v>
      </c>
      <c r="G556" s="749" t="s">
        <v>614</v>
      </c>
      <c r="H556" s="749">
        <v>394618</v>
      </c>
      <c r="I556" s="749">
        <v>112786</v>
      </c>
      <c r="J556" s="749" t="s">
        <v>1127</v>
      </c>
      <c r="K556" s="749" t="s">
        <v>1128</v>
      </c>
      <c r="L556" s="752">
        <v>310.00200000000001</v>
      </c>
      <c r="M556" s="752">
        <v>1.25</v>
      </c>
      <c r="N556" s="753">
        <v>387.5025</v>
      </c>
    </row>
    <row r="557" spans="1:14" ht="14.4" customHeight="1" x14ac:dyDescent="0.3">
      <c r="A557" s="747" t="s">
        <v>585</v>
      </c>
      <c r="B557" s="748" t="s">
        <v>586</v>
      </c>
      <c r="C557" s="749" t="s">
        <v>607</v>
      </c>
      <c r="D557" s="750" t="s">
        <v>608</v>
      </c>
      <c r="E557" s="751">
        <v>50113013</v>
      </c>
      <c r="F557" s="750" t="s">
        <v>1086</v>
      </c>
      <c r="G557" s="749" t="s">
        <v>614</v>
      </c>
      <c r="H557" s="749">
        <v>216183</v>
      </c>
      <c r="I557" s="749">
        <v>216183</v>
      </c>
      <c r="J557" s="749" t="s">
        <v>1131</v>
      </c>
      <c r="K557" s="749" t="s">
        <v>1132</v>
      </c>
      <c r="L557" s="752">
        <v>249.43</v>
      </c>
      <c r="M557" s="752">
        <v>38</v>
      </c>
      <c r="N557" s="753">
        <v>9478.34</v>
      </c>
    </row>
    <row r="558" spans="1:14" ht="14.4" customHeight="1" x14ac:dyDescent="0.3">
      <c r="A558" s="747" t="s">
        <v>585</v>
      </c>
      <c r="B558" s="748" t="s">
        <v>586</v>
      </c>
      <c r="C558" s="749" t="s">
        <v>607</v>
      </c>
      <c r="D558" s="750" t="s">
        <v>608</v>
      </c>
      <c r="E558" s="751">
        <v>50113013</v>
      </c>
      <c r="F558" s="750" t="s">
        <v>1086</v>
      </c>
      <c r="G558" s="749" t="s">
        <v>624</v>
      </c>
      <c r="H558" s="749">
        <v>111592</v>
      </c>
      <c r="I558" s="749">
        <v>11592</v>
      </c>
      <c r="J558" s="749" t="s">
        <v>1388</v>
      </c>
      <c r="K558" s="749" t="s">
        <v>1389</v>
      </c>
      <c r="L558" s="752">
        <v>384.14705882352933</v>
      </c>
      <c r="M558" s="752">
        <v>1.7000000000000002</v>
      </c>
      <c r="N558" s="753">
        <v>653.04999999999995</v>
      </c>
    </row>
    <row r="559" spans="1:14" ht="14.4" customHeight="1" x14ac:dyDescent="0.3">
      <c r="A559" s="747" t="s">
        <v>585</v>
      </c>
      <c r="B559" s="748" t="s">
        <v>586</v>
      </c>
      <c r="C559" s="749" t="s">
        <v>607</v>
      </c>
      <c r="D559" s="750" t="s">
        <v>608</v>
      </c>
      <c r="E559" s="751">
        <v>50113013</v>
      </c>
      <c r="F559" s="750" t="s">
        <v>1086</v>
      </c>
      <c r="G559" s="749" t="s">
        <v>614</v>
      </c>
      <c r="H559" s="749">
        <v>207116</v>
      </c>
      <c r="I559" s="749">
        <v>207116</v>
      </c>
      <c r="J559" s="749" t="s">
        <v>1133</v>
      </c>
      <c r="K559" s="749" t="s">
        <v>1134</v>
      </c>
      <c r="L559" s="752">
        <v>419.52</v>
      </c>
      <c r="M559" s="752">
        <v>4.5</v>
      </c>
      <c r="N559" s="753">
        <v>1887.84</v>
      </c>
    </row>
    <row r="560" spans="1:14" ht="14.4" customHeight="1" x14ac:dyDescent="0.3">
      <c r="A560" s="747" t="s">
        <v>585</v>
      </c>
      <c r="B560" s="748" t="s">
        <v>586</v>
      </c>
      <c r="C560" s="749" t="s">
        <v>607</v>
      </c>
      <c r="D560" s="750" t="s">
        <v>608</v>
      </c>
      <c r="E560" s="751">
        <v>50113013</v>
      </c>
      <c r="F560" s="750" t="s">
        <v>1086</v>
      </c>
      <c r="G560" s="749" t="s">
        <v>624</v>
      </c>
      <c r="H560" s="749">
        <v>113453</v>
      </c>
      <c r="I560" s="749">
        <v>113453</v>
      </c>
      <c r="J560" s="749" t="s">
        <v>1137</v>
      </c>
      <c r="K560" s="749" t="s">
        <v>1138</v>
      </c>
      <c r="L560" s="752">
        <v>458.69999999999993</v>
      </c>
      <c r="M560" s="752">
        <v>16.7</v>
      </c>
      <c r="N560" s="753">
        <v>7660.2899999999981</v>
      </c>
    </row>
    <row r="561" spans="1:14" ht="14.4" customHeight="1" x14ac:dyDescent="0.3">
      <c r="A561" s="747" t="s">
        <v>585</v>
      </c>
      <c r="B561" s="748" t="s">
        <v>586</v>
      </c>
      <c r="C561" s="749" t="s">
        <v>607</v>
      </c>
      <c r="D561" s="750" t="s">
        <v>608</v>
      </c>
      <c r="E561" s="751">
        <v>50113013</v>
      </c>
      <c r="F561" s="750" t="s">
        <v>1086</v>
      </c>
      <c r="G561" s="749" t="s">
        <v>587</v>
      </c>
      <c r="H561" s="749">
        <v>141263</v>
      </c>
      <c r="I561" s="749">
        <v>141263</v>
      </c>
      <c r="J561" s="749" t="s">
        <v>1390</v>
      </c>
      <c r="K561" s="749" t="s">
        <v>1391</v>
      </c>
      <c r="L561" s="752">
        <v>161.67000000000002</v>
      </c>
      <c r="M561" s="752">
        <v>9</v>
      </c>
      <c r="N561" s="753">
        <v>1455.0300000000002</v>
      </c>
    </row>
    <row r="562" spans="1:14" ht="14.4" customHeight="1" x14ac:dyDescent="0.3">
      <c r="A562" s="747" t="s">
        <v>585</v>
      </c>
      <c r="B562" s="748" t="s">
        <v>586</v>
      </c>
      <c r="C562" s="749" t="s">
        <v>607</v>
      </c>
      <c r="D562" s="750" t="s">
        <v>608</v>
      </c>
      <c r="E562" s="751">
        <v>50113013</v>
      </c>
      <c r="F562" s="750" t="s">
        <v>1086</v>
      </c>
      <c r="G562" s="749" t="s">
        <v>587</v>
      </c>
      <c r="H562" s="749">
        <v>201030</v>
      </c>
      <c r="I562" s="749">
        <v>201030</v>
      </c>
      <c r="J562" s="749" t="s">
        <v>1139</v>
      </c>
      <c r="K562" s="749" t="s">
        <v>1140</v>
      </c>
      <c r="L562" s="752">
        <v>26.61</v>
      </c>
      <c r="M562" s="752">
        <v>106</v>
      </c>
      <c r="N562" s="753">
        <v>2820.66</v>
      </c>
    </row>
    <row r="563" spans="1:14" ht="14.4" customHeight="1" x14ac:dyDescent="0.3">
      <c r="A563" s="747" t="s">
        <v>585</v>
      </c>
      <c r="B563" s="748" t="s">
        <v>586</v>
      </c>
      <c r="C563" s="749" t="s">
        <v>607</v>
      </c>
      <c r="D563" s="750" t="s">
        <v>608</v>
      </c>
      <c r="E563" s="751">
        <v>50113013</v>
      </c>
      <c r="F563" s="750" t="s">
        <v>1086</v>
      </c>
      <c r="G563" s="749" t="s">
        <v>614</v>
      </c>
      <c r="H563" s="749">
        <v>225175</v>
      </c>
      <c r="I563" s="749">
        <v>225175</v>
      </c>
      <c r="J563" s="749" t="s">
        <v>1392</v>
      </c>
      <c r="K563" s="749" t="s">
        <v>1393</v>
      </c>
      <c r="L563" s="752">
        <v>46.269999999999996</v>
      </c>
      <c r="M563" s="752">
        <v>4</v>
      </c>
      <c r="N563" s="753">
        <v>185.07999999999998</v>
      </c>
    </row>
    <row r="564" spans="1:14" ht="14.4" customHeight="1" x14ac:dyDescent="0.3">
      <c r="A564" s="747" t="s">
        <v>585</v>
      </c>
      <c r="B564" s="748" t="s">
        <v>586</v>
      </c>
      <c r="C564" s="749" t="s">
        <v>607</v>
      </c>
      <c r="D564" s="750" t="s">
        <v>608</v>
      </c>
      <c r="E564" s="751">
        <v>50113013</v>
      </c>
      <c r="F564" s="750" t="s">
        <v>1086</v>
      </c>
      <c r="G564" s="749" t="s">
        <v>624</v>
      </c>
      <c r="H564" s="749">
        <v>126127</v>
      </c>
      <c r="I564" s="749">
        <v>26127</v>
      </c>
      <c r="J564" s="749" t="s">
        <v>1394</v>
      </c>
      <c r="K564" s="749" t="s">
        <v>1395</v>
      </c>
      <c r="L564" s="752">
        <v>12178.08</v>
      </c>
      <c r="M564" s="752">
        <v>9</v>
      </c>
      <c r="N564" s="753">
        <v>109602.72</v>
      </c>
    </row>
    <row r="565" spans="1:14" ht="14.4" customHeight="1" x14ac:dyDescent="0.3">
      <c r="A565" s="747" t="s">
        <v>585</v>
      </c>
      <c r="B565" s="748" t="s">
        <v>586</v>
      </c>
      <c r="C565" s="749" t="s">
        <v>607</v>
      </c>
      <c r="D565" s="750" t="s">
        <v>608</v>
      </c>
      <c r="E565" s="751">
        <v>50113013</v>
      </c>
      <c r="F565" s="750" t="s">
        <v>1086</v>
      </c>
      <c r="G565" s="749" t="s">
        <v>614</v>
      </c>
      <c r="H565" s="749">
        <v>116600</v>
      </c>
      <c r="I565" s="749">
        <v>16600</v>
      </c>
      <c r="J565" s="749" t="s">
        <v>1143</v>
      </c>
      <c r="K565" s="749" t="s">
        <v>1144</v>
      </c>
      <c r="L565" s="752">
        <v>24.400911854103327</v>
      </c>
      <c r="M565" s="752">
        <v>329</v>
      </c>
      <c r="N565" s="753">
        <v>8027.8999999999942</v>
      </c>
    </row>
    <row r="566" spans="1:14" ht="14.4" customHeight="1" x14ac:dyDescent="0.3">
      <c r="A566" s="747" t="s">
        <v>585</v>
      </c>
      <c r="B566" s="748" t="s">
        <v>586</v>
      </c>
      <c r="C566" s="749" t="s">
        <v>607</v>
      </c>
      <c r="D566" s="750" t="s">
        <v>608</v>
      </c>
      <c r="E566" s="751">
        <v>50113013</v>
      </c>
      <c r="F566" s="750" t="s">
        <v>1086</v>
      </c>
      <c r="G566" s="749" t="s">
        <v>624</v>
      </c>
      <c r="H566" s="749">
        <v>166269</v>
      </c>
      <c r="I566" s="749">
        <v>166269</v>
      </c>
      <c r="J566" s="749" t="s">
        <v>1146</v>
      </c>
      <c r="K566" s="749" t="s">
        <v>1147</v>
      </c>
      <c r="L566" s="752">
        <v>52.88</v>
      </c>
      <c r="M566" s="752">
        <v>30</v>
      </c>
      <c r="N566" s="753">
        <v>1586.4</v>
      </c>
    </row>
    <row r="567" spans="1:14" ht="14.4" customHeight="1" x14ac:dyDescent="0.3">
      <c r="A567" s="747" t="s">
        <v>585</v>
      </c>
      <c r="B567" s="748" t="s">
        <v>586</v>
      </c>
      <c r="C567" s="749" t="s">
        <v>607</v>
      </c>
      <c r="D567" s="750" t="s">
        <v>608</v>
      </c>
      <c r="E567" s="751">
        <v>50113013</v>
      </c>
      <c r="F567" s="750" t="s">
        <v>1086</v>
      </c>
      <c r="G567" s="749" t="s">
        <v>624</v>
      </c>
      <c r="H567" s="749">
        <v>103708</v>
      </c>
      <c r="I567" s="749">
        <v>3708</v>
      </c>
      <c r="J567" s="749" t="s">
        <v>1151</v>
      </c>
      <c r="K567" s="749" t="s">
        <v>1152</v>
      </c>
      <c r="L567" s="752">
        <v>1128.73</v>
      </c>
      <c r="M567" s="752">
        <v>0.6</v>
      </c>
      <c r="N567" s="753">
        <v>677.23799999999994</v>
      </c>
    </row>
    <row r="568" spans="1:14" ht="14.4" customHeight="1" x14ac:dyDescent="0.3">
      <c r="A568" s="747" t="s">
        <v>585</v>
      </c>
      <c r="B568" s="748" t="s">
        <v>586</v>
      </c>
      <c r="C568" s="749" t="s">
        <v>607</v>
      </c>
      <c r="D568" s="750" t="s">
        <v>608</v>
      </c>
      <c r="E568" s="751">
        <v>50113014</v>
      </c>
      <c r="F568" s="750" t="s">
        <v>1153</v>
      </c>
      <c r="G568" s="749" t="s">
        <v>614</v>
      </c>
      <c r="H568" s="749">
        <v>113798</v>
      </c>
      <c r="I568" s="749">
        <v>13798</v>
      </c>
      <c r="J568" s="749" t="s">
        <v>1396</v>
      </c>
      <c r="K568" s="749" t="s">
        <v>1397</v>
      </c>
      <c r="L568" s="752">
        <v>105.79999999999997</v>
      </c>
      <c r="M568" s="752">
        <v>1</v>
      </c>
      <c r="N568" s="753">
        <v>105.79999999999997</v>
      </c>
    </row>
    <row r="569" spans="1:14" ht="14.4" customHeight="1" x14ac:dyDescent="0.3">
      <c r="A569" s="747" t="s">
        <v>585</v>
      </c>
      <c r="B569" s="748" t="s">
        <v>586</v>
      </c>
      <c r="C569" s="749" t="s">
        <v>607</v>
      </c>
      <c r="D569" s="750" t="s">
        <v>608</v>
      </c>
      <c r="E569" s="751">
        <v>50113014</v>
      </c>
      <c r="F569" s="750" t="s">
        <v>1153</v>
      </c>
      <c r="G569" s="749" t="s">
        <v>624</v>
      </c>
      <c r="H569" s="749">
        <v>64942</v>
      </c>
      <c r="I569" s="749">
        <v>64942</v>
      </c>
      <c r="J569" s="749" t="s">
        <v>1154</v>
      </c>
      <c r="K569" s="749" t="s">
        <v>1155</v>
      </c>
      <c r="L569" s="752">
        <v>2113.75</v>
      </c>
      <c r="M569" s="752">
        <v>2</v>
      </c>
      <c r="N569" s="753">
        <v>4227.5</v>
      </c>
    </row>
    <row r="570" spans="1:14" ht="14.4" customHeight="1" x14ac:dyDescent="0.3">
      <c r="A570" s="747" t="s">
        <v>585</v>
      </c>
      <c r="B570" s="748" t="s">
        <v>586</v>
      </c>
      <c r="C570" s="749" t="s">
        <v>607</v>
      </c>
      <c r="D570" s="750" t="s">
        <v>608</v>
      </c>
      <c r="E570" s="751">
        <v>50113014</v>
      </c>
      <c r="F570" s="750" t="s">
        <v>1153</v>
      </c>
      <c r="G570" s="749" t="s">
        <v>624</v>
      </c>
      <c r="H570" s="749">
        <v>164401</v>
      </c>
      <c r="I570" s="749">
        <v>164401</v>
      </c>
      <c r="J570" s="749" t="s">
        <v>1156</v>
      </c>
      <c r="K570" s="749" t="s">
        <v>1157</v>
      </c>
      <c r="L570" s="752">
        <v>148.50000000000003</v>
      </c>
      <c r="M570" s="752">
        <v>8.6999999999999993</v>
      </c>
      <c r="N570" s="753">
        <v>1291.95</v>
      </c>
    </row>
    <row r="571" spans="1:14" ht="14.4" customHeight="1" x14ac:dyDescent="0.3">
      <c r="A571" s="747" t="s">
        <v>585</v>
      </c>
      <c r="B571" s="748" t="s">
        <v>586</v>
      </c>
      <c r="C571" s="749" t="s">
        <v>607</v>
      </c>
      <c r="D571" s="750" t="s">
        <v>608</v>
      </c>
      <c r="E571" s="751">
        <v>50113014</v>
      </c>
      <c r="F571" s="750" t="s">
        <v>1153</v>
      </c>
      <c r="G571" s="749" t="s">
        <v>614</v>
      </c>
      <c r="H571" s="749">
        <v>116895</v>
      </c>
      <c r="I571" s="749">
        <v>16895</v>
      </c>
      <c r="J571" s="749" t="s">
        <v>1158</v>
      </c>
      <c r="K571" s="749" t="s">
        <v>1159</v>
      </c>
      <c r="L571" s="752">
        <v>107.87000000000005</v>
      </c>
      <c r="M571" s="752">
        <v>1</v>
      </c>
      <c r="N571" s="753">
        <v>107.87000000000005</v>
      </c>
    </row>
    <row r="572" spans="1:14" ht="14.4" customHeight="1" x14ac:dyDescent="0.3">
      <c r="A572" s="747" t="s">
        <v>585</v>
      </c>
      <c r="B572" s="748" t="s">
        <v>586</v>
      </c>
      <c r="C572" s="749" t="s">
        <v>610</v>
      </c>
      <c r="D572" s="750" t="s">
        <v>611</v>
      </c>
      <c r="E572" s="751">
        <v>50113001</v>
      </c>
      <c r="F572" s="750" t="s">
        <v>613</v>
      </c>
      <c r="G572" s="749" t="s">
        <v>614</v>
      </c>
      <c r="H572" s="749">
        <v>192730</v>
      </c>
      <c r="I572" s="749">
        <v>92730</v>
      </c>
      <c r="J572" s="749" t="s">
        <v>617</v>
      </c>
      <c r="K572" s="749" t="s">
        <v>1398</v>
      </c>
      <c r="L572" s="752">
        <v>449.80333884180982</v>
      </c>
      <c r="M572" s="752">
        <v>18</v>
      </c>
      <c r="N572" s="753">
        <v>8096.4600991525767</v>
      </c>
    </row>
    <row r="573" spans="1:14" ht="14.4" customHeight="1" x14ac:dyDescent="0.3">
      <c r="A573" s="747" t="s">
        <v>585</v>
      </c>
      <c r="B573" s="748" t="s">
        <v>586</v>
      </c>
      <c r="C573" s="749" t="s">
        <v>610</v>
      </c>
      <c r="D573" s="750" t="s">
        <v>611</v>
      </c>
      <c r="E573" s="751">
        <v>50113001</v>
      </c>
      <c r="F573" s="750" t="s">
        <v>613</v>
      </c>
      <c r="G573" s="749" t="s">
        <v>614</v>
      </c>
      <c r="H573" s="749">
        <v>196610</v>
      </c>
      <c r="I573" s="749">
        <v>96610</v>
      </c>
      <c r="J573" s="749" t="s">
        <v>1399</v>
      </c>
      <c r="K573" s="749" t="s">
        <v>1400</v>
      </c>
      <c r="L573" s="752">
        <v>46.38</v>
      </c>
      <c r="M573" s="752">
        <v>1</v>
      </c>
      <c r="N573" s="753">
        <v>46.38</v>
      </c>
    </row>
    <row r="574" spans="1:14" ht="14.4" customHeight="1" x14ac:dyDescent="0.3">
      <c r="A574" s="747" t="s">
        <v>585</v>
      </c>
      <c r="B574" s="748" t="s">
        <v>586</v>
      </c>
      <c r="C574" s="749" t="s">
        <v>610</v>
      </c>
      <c r="D574" s="750" t="s">
        <v>611</v>
      </c>
      <c r="E574" s="751">
        <v>50113001</v>
      </c>
      <c r="F574" s="750" t="s">
        <v>613</v>
      </c>
      <c r="G574" s="749" t="s">
        <v>614</v>
      </c>
      <c r="H574" s="749">
        <v>847713</v>
      </c>
      <c r="I574" s="749">
        <v>125526</v>
      </c>
      <c r="J574" s="749" t="s">
        <v>1401</v>
      </c>
      <c r="K574" s="749" t="s">
        <v>1402</v>
      </c>
      <c r="L574" s="752">
        <v>84.289999999999978</v>
      </c>
      <c r="M574" s="752">
        <v>1</v>
      </c>
      <c r="N574" s="753">
        <v>84.289999999999978</v>
      </c>
    </row>
    <row r="575" spans="1:14" ht="14.4" customHeight="1" x14ac:dyDescent="0.3">
      <c r="A575" s="747" t="s">
        <v>585</v>
      </c>
      <c r="B575" s="748" t="s">
        <v>586</v>
      </c>
      <c r="C575" s="749" t="s">
        <v>610</v>
      </c>
      <c r="D575" s="750" t="s">
        <v>611</v>
      </c>
      <c r="E575" s="751">
        <v>50113001</v>
      </c>
      <c r="F575" s="750" t="s">
        <v>613</v>
      </c>
      <c r="G575" s="749" t="s">
        <v>614</v>
      </c>
      <c r="H575" s="749">
        <v>189244</v>
      </c>
      <c r="I575" s="749">
        <v>89244</v>
      </c>
      <c r="J575" s="749" t="s">
        <v>651</v>
      </c>
      <c r="K575" s="749" t="s">
        <v>652</v>
      </c>
      <c r="L575" s="752">
        <v>20.759999999999998</v>
      </c>
      <c r="M575" s="752">
        <v>220</v>
      </c>
      <c r="N575" s="753">
        <v>4567.2</v>
      </c>
    </row>
    <row r="576" spans="1:14" ht="14.4" customHeight="1" x14ac:dyDescent="0.3">
      <c r="A576" s="747" t="s">
        <v>585</v>
      </c>
      <c r="B576" s="748" t="s">
        <v>586</v>
      </c>
      <c r="C576" s="749" t="s">
        <v>610</v>
      </c>
      <c r="D576" s="750" t="s">
        <v>611</v>
      </c>
      <c r="E576" s="751">
        <v>50113001</v>
      </c>
      <c r="F576" s="750" t="s">
        <v>613</v>
      </c>
      <c r="G576" s="749" t="s">
        <v>614</v>
      </c>
      <c r="H576" s="749">
        <v>169725</v>
      </c>
      <c r="I576" s="749">
        <v>69725</v>
      </c>
      <c r="J576" s="749" t="s">
        <v>1179</v>
      </c>
      <c r="K576" s="749" t="s">
        <v>654</v>
      </c>
      <c r="L576" s="752">
        <v>30.270144444444444</v>
      </c>
      <c r="M576" s="752">
        <v>180</v>
      </c>
      <c r="N576" s="753">
        <v>5448.6260000000002</v>
      </c>
    </row>
    <row r="577" spans="1:14" ht="14.4" customHeight="1" x14ac:dyDescent="0.3">
      <c r="A577" s="747" t="s">
        <v>585</v>
      </c>
      <c r="B577" s="748" t="s">
        <v>586</v>
      </c>
      <c r="C577" s="749" t="s">
        <v>610</v>
      </c>
      <c r="D577" s="750" t="s">
        <v>611</v>
      </c>
      <c r="E577" s="751">
        <v>50113001</v>
      </c>
      <c r="F577" s="750" t="s">
        <v>613</v>
      </c>
      <c r="G577" s="749" t="s">
        <v>614</v>
      </c>
      <c r="H577" s="749">
        <v>173394</v>
      </c>
      <c r="I577" s="749">
        <v>173394</v>
      </c>
      <c r="J577" s="749" t="s">
        <v>1184</v>
      </c>
      <c r="K577" s="749" t="s">
        <v>1185</v>
      </c>
      <c r="L577" s="752">
        <v>376.64000259458589</v>
      </c>
      <c r="M577" s="752">
        <v>20</v>
      </c>
      <c r="N577" s="753">
        <v>7532.8000518917179</v>
      </c>
    </row>
    <row r="578" spans="1:14" ht="14.4" customHeight="1" x14ac:dyDescent="0.3">
      <c r="A578" s="747" t="s">
        <v>585</v>
      </c>
      <c r="B578" s="748" t="s">
        <v>586</v>
      </c>
      <c r="C578" s="749" t="s">
        <v>610</v>
      </c>
      <c r="D578" s="750" t="s">
        <v>611</v>
      </c>
      <c r="E578" s="751">
        <v>50113001</v>
      </c>
      <c r="F578" s="750" t="s">
        <v>613</v>
      </c>
      <c r="G578" s="749" t="s">
        <v>614</v>
      </c>
      <c r="H578" s="749">
        <v>187822</v>
      </c>
      <c r="I578" s="749">
        <v>87822</v>
      </c>
      <c r="J578" s="749" t="s">
        <v>1186</v>
      </c>
      <c r="K578" s="749" t="s">
        <v>1187</v>
      </c>
      <c r="L578" s="752">
        <v>1323.922</v>
      </c>
      <c r="M578" s="752">
        <v>5</v>
      </c>
      <c r="N578" s="753">
        <v>6619.61</v>
      </c>
    </row>
    <row r="579" spans="1:14" ht="14.4" customHeight="1" x14ac:dyDescent="0.3">
      <c r="A579" s="747" t="s">
        <v>585</v>
      </c>
      <c r="B579" s="748" t="s">
        <v>586</v>
      </c>
      <c r="C579" s="749" t="s">
        <v>610</v>
      </c>
      <c r="D579" s="750" t="s">
        <v>611</v>
      </c>
      <c r="E579" s="751">
        <v>50113001</v>
      </c>
      <c r="F579" s="750" t="s">
        <v>613</v>
      </c>
      <c r="G579" s="749" t="s">
        <v>614</v>
      </c>
      <c r="H579" s="749">
        <v>100392</v>
      </c>
      <c r="I579" s="749">
        <v>392</v>
      </c>
      <c r="J579" s="749" t="s">
        <v>1190</v>
      </c>
      <c r="K579" s="749" t="s">
        <v>1008</v>
      </c>
      <c r="L579" s="752">
        <v>57.595000000000013</v>
      </c>
      <c r="M579" s="752">
        <v>4</v>
      </c>
      <c r="N579" s="753">
        <v>230.38000000000005</v>
      </c>
    </row>
    <row r="580" spans="1:14" ht="14.4" customHeight="1" x14ac:dyDescent="0.3">
      <c r="A580" s="747" t="s">
        <v>585</v>
      </c>
      <c r="B580" s="748" t="s">
        <v>586</v>
      </c>
      <c r="C580" s="749" t="s">
        <v>610</v>
      </c>
      <c r="D580" s="750" t="s">
        <v>611</v>
      </c>
      <c r="E580" s="751">
        <v>50113001</v>
      </c>
      <c r="F580" s="750" t="s">
        <v>613</v>
      </c>
      <c r="G580" s="749" t="s">
        <v>614</v>
      </c>
      <c r="H580" s="749">
        <v>162317</v>
      </c>
      <c r="I580" s="749">
        <v>62317</v>
      </c>
      <c r="J580" s="749" t="s">
        <v>1191</v>
      </c>
      <c r="K580" s="749" t="s">
        <v>668</v>
      </c>
      <c r="L580" s="752">
        <v>286</v>
      </c>
      <c r="M580" s="752">
        <v>2</v>
      </c>
      <c r="N580" s="753">
        <v>572</v>
      </c>
    </row>
    <row r="581" spans="1:14" ht="14.4" customHeight="1" x14ac:dyDescent="0.3">
      <c r="A581" s="747" t="s">
        <v>585</v>
      </c>
      <c r="B581" s="748" t="s">
        <v>586</v>
      </c>
      <c r="C581" s="749" t="s">
        <v>610</v>
      </c>
      <c r="D581" s="750" t="s">
        <v>611</v>
      </c>
      <c r="E581" s="751">
        <v>50113001</v>
      </c>
      <c r="F581" s="750" t="s">
        <v>613</v>
      </c>
      <c r="G581" s="749" t="s">
        <v>624</v>
      </c>
      <c r="H581" s="749">
        <v>183974</v>
      </c>
      <c r="I581" s="749">
        <v>83974</v>
      </c>
      <c r="J581" s="749" t="s">
        <v>669</v>
      </c>
      <c r="K581" s="749" t="s">
        <v>670</v>
      </c>
      <c r="L581" s="752">
        <v>88.449999999999974</v>
      </c>
      <c r="M581" s="752">
        <v>1</v>
      </c>
      <c r="N581" s="753">
        <v>88.449999999999974</v>
      </c>
    </row>
    <row r="582" spans="1:14" ht="14.4" customHeight="1" x14ac:dyDescent="0.3">
      <c r="A582" s="747" t="s">
        <v>585</v>
      </c>
      <c r="B582" s="748" t="s">
        <v>586</v>
      </c>
      <c r="C582" s="749" t="s">
        <v>610</v>
      </c>
      <c r="D582" s="750" t="s">
        <v>611</v>
      </c>
      <c r="E582" s="751">
        <v>50113001</v>
      </c>
      <c r="F582" s="750" t="s">
        <v>613</v>
      </c>
      <c r="G582" s="749" t="s">
        <v>614</v>
      </c>
      <c r="H582" s="749">
        <v>100409</v>
      </c>
      <c r="I582" s="749">
        <v>409</v>
      </c>
      <c r="J582" s="749" t="s">
        <v>696</v>
      </c>
      <c r="K582" s="749" t="s">
        <v>697</v>
      </c>
      <c r="L582" s="752">
        <v>79.835333333333338</v>
      </c>
      <c r="M582" s="752">
        <v>15</v>
      </c>
      <c r="N582" s="753">
        <v>1197.53</v>
      </c>
    </row>
    <row r="583" spans="1:14" ht="14.4" customHeight="1" x14ac:dyDescent="0.3">
      <c r="A583" s="747" t="s">
        <v>585</v>
      </c>
      <c r="B583" s="748" t="s">
        <v>586</v>
      </c>
      <c r="C583" s="749" t="s">
        <v>610</v>
      </c>
      <c r="D583" s="750" t="s">
        <v>611</v>
      </c>
      <c r="E583" s="751">
        <v>50113001</v>
      </c>
      <c r="F583" s="750" t="s">
        <v>613</v>
      </c>
      <c r="G583" s="749" t="s">
        <v>614</v>
      </c>
      <c r="H583" s="749">
        <v>187814</v>
      </c>
      <c r="I583" s="749">
        <v>87814</v>
      </c>
      <c r="J583" s="749" t="s">
        <v>1197</v>
      </c>
      <c r="K583" s="749" t="s">
        <v>1198</v>
      </c>
      <c r="L583" s="752">
        <v>535.68500000000017</v>
      </c>
      <c r="M583" s="752">
        <v>2</v>
      </c>
      <c r="N583" s="753">
        <v>1071.3700000000003</v>
      </c>
    </row>
    <row r="584" spans="1:14" ht="14.4" customHeight="1" x14ac:dyDescent="0.3">
      <c r="A584" s="747" t="s">
        <v>585</v>
      </c>
      <c r="B584" s="748" t="s">
        <v>586</v>
      </c>
      <c r="C584" s="749" t="s">
        <v>610</v>
      </c>
      <c r="D584" s="750" t="s">
        <v>611</v>
      </c>
      <c r="E584" s="751">
        <v>50113001</v>
      </c>
      <c r="F584" s="750" t="s">
        <v>613</v>
      </c>
      <c r="G584" s="749" t="s">
        <v>614</v>
      </c>
      <c r="H584" s="749">
        <v>102132</v>
      </c>
      <c r="I584" s="749">
        <v>2132</v>
      </c>
      <c r="J584" s="749" t="s">
        <v>1199</v>
      </c>
      <c r="K584" s="749" t="s">
        <v>1200</v>
      </c>
      <c r="L584" s="752">
        <v>135.9542857142857</v>
      </c>
      <c r="M584" s="752">
        <v>14</v>
      </c>
      <c r="N584" s="753">
        <v>1903.36</v>
      </c>
    </row>
    <row r="585" spans="1:14" ht="14.4" customHeight="1" x14ac:dyDescent="0.3">
      <c r="A585" s="747" t="s">
        <v>585</v>
      </c>
      <c r="B585" s="748" t="s">
        <v>586</v>
      </c>
      <c r="C585" s="749" t="s">
        <v>610</v>
      </c>
      <c r="D585" s="750" t="s">
        <v>611</v>
      </c>
      <c r="E585" s="751">
        <v>50113001</v>
      </c>
      <c r="F585" s="750" t="s">
        <v>613</v>
      </c>
      <c r="G585" s="749" t="s">
        <v>624</v>
      </c>
      <c r="H585" s="749">
        <v>848765</v>
      </c>
      <c r="I585" s="749">
        <v>107938</v>
      </c>
      <c r="J585" s="749" t="s">
        <v>721</v>
      </c>
      <c r="K585" s="749" t="s">
        <v>724</v>
      </c>
      <c r="L585" s="752">
        <v>128.43999999999991</v>
      </c>
      <c r="M585" s="752">
        <v>2</v>
      </c>
      <c r="N585" s="753">
        <v>256.87999999999982</v>
      </c>
    </row>
    <row r="586" spans="1:14" ht="14.4" customHeight="1" x14ac:dyDescent="0.3">
      <c r="A586" s="747" t="s">
        <v>585</v>
      </c>
      <c r="B586" s="748" t="s">
        <v>586</v>
      </c>
      <c r="C586" s="749" t="s">
        <v>610</v>
      </c>
      <c r="D586" s="750" t="s">
        <v>611</v>
      </c>
      <c r="E586" s="751">
        <v>50113001</v>
      </c>
      <c r="F586" s="750" t="s">
        <v>613</v>
      </c>
      <c r="G586" s="749" t="s">
        <v>614</v>
      </c>
      <c r="H586" s="749">
        <v>104071</v>
      </c>
      <c r="I586" s="749">
        <v>4071</v>
      </c>
      <c r="J586" s="749" t="s">
        <v>748</v>
      </c>
      <c r="K586" s="749" t="s">
        <v>1219</v>
      </c>
      <c r="L586" s="752">
        <v>152.97</v>
      </c>
      <c r="M586" s="752">
        <v>1</v>
      </c>
      <c r="N586" s="753">
        <v>152.97</v>
      </c>
    </row>
    <row r="587" spans="1:14" ht="14.4" customHeight="1" x14ac:dyDescent="0.3">
      <c r="A587" s="747" t="s">
        <v>585</v>
      </c>
      <c r="B587" s="748" t="s">
        <v>586</v>
      </c>
      <c r="C587" s="749" t="s">
        <v>610</v>
      </c>
      <c r="D587" s="750" t="s">
        <v>611</v>
      </c>
      <c r="E587" s="751">
        <v>50113001</v>
      </c>
      <c r="F587" s="750" t="s">
        <v>613</v>
      </c>
      <c r="G587" s="749" t="s">
        <v>614</v>
      </c>
      <c r="H587" s="749">
        <v>846599</v>
      </c>
      <c r="I587" s="749">
        <v>107754</v>
      </c>
      <c r="J587" s="749" t="s">
        <v>750</v>
      </c>
      <c r="K587" s="749" t="s">
        <v>587</v>
      </c>
      <c r="L587" s="752">
        <v>131.31312499999999</v>
      </c>
      <c r="M587" s="752">
        <v>48</v>
      </c>
      <c r="N587" s="753">
        <v>6303.0299999999988</v>
      </c>
    </row>
    <row r="588" spans="1:14" ht="14.4" customHeight="1" x14ac:dyDescent="0.3">
      <c r="A588" s="747" t="s">
        <v>585</v>
      </c>
      <c r="B588" s="748" t="s">
        <v>586</v>
      </c>
      <c r="C588" s="749" t="s">
        <v>610</v>
      </c>
      <c r="D588" s="750" t="s">
        <v>611</v>
      </c>
      <c r="E588" s="751">
        <v>50113001</v>
      </c>
      <c r="F588" s="750" t="s">
        <v>613</v>
      </c>
      <c r="G588" s="749" t="s">
        <v>614</v>
      </c>
      <c r="H588" s="749">
        <v>905098</v>
      </c>
      <c r="I588" s="749">
        <v>23989</v>
      </c>
      <c r="J588" s="749" t="s">
        <v>1403</v>
      </c>
      <c r="K588" s="749" t="s">
        <v>587</v>
      </c>
      <c r="L588" s="752">
        <v>416.99006941323523</v>
      </c>
      <c r="M588" s="752">
        <v>10</v>
      </c>
      <c r="N588" s="753">
        <v>4169.9006941323523</v>
      </c>
    </row>
    <row r="589" spans="1:14" ht="14.4" customHeight="1" x14ac:dyDescent="0.3">
      <c r="A589" s="747" t="s">
        <v>585</v>
      </c>
      <c r="B589" s="748" t="s">
        <v>586</v>
      </c>
      <c r="C589" s="749" t="s">
        <v>610</v>
      </c>
      <c r="D589" s="750" t="s">
        <v>611</v>
      </c>
      <c r="E589" s="751">
        <v>50113001</v>
      </c>
      <c r="F589" s="750" t="s">
        <v>613</v>
      </c>
      <c r="G589" s="749" t="s">
        <v>614</v>
      </c>
      <c r="H589" s="749">
        <v>501596</v>
      </c>
      <c r="I589" s="749">
        <v>0</v>
      </c>
      <c r="J589" s="749" t="s">
        <v>1404</v>
      </c>
      <c r="K589" s="749" t="s">
        <v>1405</v>
      </c>
      <c r="L589" s="752">
        <v>113.26</v>
      </c>
      <c r="M589" s="752">
        <v>1</v>
      </c>
      <c r="N589" s="753">
        <v>113.26</v>
      </c>
    </row>
    <row r="590" spans="1:14" ht="14.4" customHeight="1" x14ac:dyDescent="0.3">
      <c r="A590" s="747" t="s">
        <v>585</v>
      </c>
      <c r="B590" s="748" t="s">
        <v>586</v>
      </c>
      <c r="C590" s="749" t="s">
        <v>610</v>
      </c>
      <c r="D590" s="750" t="s">
        <v>611</v>
      </c>
      <c r="E590" s="751">
        <v>50113001</v>
      </c>
      <c r="F590" s="750" t="s">
        <v>613</v>
      </c>
      <c r="G590" s="749" t="s">
        <v>614</v>
      </c>
      <c r="H590" s="749">
        <v>447</v>
      </c>
      <c r="I590" s="749">
        <v>447</v>
      </c>
      <c r="J590" s="749" t="s">
        <v>1229</v>
      </c>
      <c r="K590" s="749" t="s">
        <v>1230</v>
      </c>
      <c r="L590" s="752">
        <v>178.81599999999997</v>
      </c>
      <c r="M590" s="752">
        <v>10</v>
      </c>
      <c r="N590" s="753">
        <v>1788.1599999999999</v>
      </c>
    </row>
    <row r="591" spans="1:14" ht="14.4" customHeight="1" x14ac:dyDescent="0.3">
      <c r="A591" s="747" t="s">
        <v>585</v>
      </c>
      <c r="B591" s="748" t="s">
        <v>586</v>
      </c>
      <c r="C591" s="749" t="s">
        <v>610</v>
      </c>
      <c r="D591" s="750" t="s">
        <v>611</v>
      </c>
      <c r="E591" s="751">
        <v>50113001</v>
      </c>
      <c r="F591" s="750" t="s">
        <v>613</v>
      </c>
      <c r="G591" s="749" t="s">
        <v>587</v>
      </c>
      <c r="H591" s="749">
        <v>846826</v>
      </c>
      <c r="I591" s="749">
        <v>125002</v>
      </c>
      <c r="J591" s="749" t="s">
        <v>1231</v>
      </c>
      <c r="K591" s="749" t="s">
        <v>587</v>
      </c>
      <c r="L591" s="752">
        <v>951.93000000000006</v>
      </c>
      <c r="M591" s="752">
        <v>18</v>
      </c>
      <c r="N591" s="753">
        <v>17134.740000000002</v>
      </c>
    </row>
    <row r="592" spans="1:14" ht="14.4" customHeight="1" x14ac:dyDescent="0.3">
      <c r="A592" s="747" t="s">
        <v>585</v>
      </c>
      <c r="B592" s="748" t="s">
        <v>586</v>
      </c>
      <c r="C592" s="749" t="s">
        <v>610</v>
      </c>
      <c r="D592" s="750" t="s">
        <v>611</v>
      </c>
      <c r="E592" s="751">
        <v>50113001</v>
      </c>
      <c r="F592" s="750" t="s">
        <v>613</v>
      </c>
      <c r="G592" s="749" t="s">
        <v>614</v>
      </c>
      <c r="H592" s="749">
        <v>149990</v>
      </c>
      <c r="I592" s="749">
        <v>49990</v>
      </c>
      <c r="J592" s="749" t="s">
        <v>1238</v>
      </c>
      <c r="K592" s="749" t="s">
        <v>1239</v>
      </c>
      <c r="L592" s="752">
        <v>123.99736271098138</v>
      </c>
      <c r="M592" s="752">
        <v>91</v>
      </c>
      <c r="N592" s="753">
        <v>11283.760006699305</v>
      </c>
    </row>
    <row r="593" spans="1:14" ht="14.4" customHeight="1" x14ac:dyDescent="0.3">
      <c r="A593" s="747" t="s">
        <v>585</v>
      </c>
      <c r="B593" s="748" t="s">
        <v>586</v>
      </c>
      <c r="C593" s="749" t="s">
        <v>610</v>
      </c>
      <c r="D593" s="750" t="s">
        <v>611</v>
      </c>
      <c r="E593" s="751">
        <v>50113001</v>
      </c>
      <c r="F593" s="750" t="s">
        <v>613</v>
      </c>
      <c r="G593" s="749" t="s">
        <v>624</v>
      </c>
      <c r="H593" s="749">
        <v>214036</v>
      </c>
      <c r="I593" s="749">
        <v>214036</v>
      </c>
      <c r="J593" s="749" t="s">
        <v>820</v>
      </c>
      <c r="K593" s="749" t="s">
        <v>821</v>
      </c>
      <c r="L593" s="752">
        <v>40.39</v>
      </c>
      <c r="M593" s="752">
        <v>7</v>
      </c>
      <c r="N593" s="753">
        <v>282.73</v>
      </c>
    </row>
    <row r="594" spans="1:14" ht="14.4" customHeight="1" x14ac:dyDescent="0.3">
      <c r="A594" s="747" t="s">
        <v>585</v>
      </c>
      <c r="B594" s="748" t="s">
        <v>586</v>
      </c>
      <c r="C594" s="749" t="s">
        <v>610</v>
      </c>
      <c r="D594" s="750" t="s">
        <v>611</v>
      </c>
      <c r="E594" s="751">
        <v>50113001</v>
      </c>
      <c r="F594" s="750" t="s">
        <v>613</v>
      </c>
      <c r="G594" s="749" t="s">
        <v>614</v>
      </c>
      <c r="H594" s="749">
        <v>198880</v>
      </c>
      <c r="I594" s="749">
        <v>98880</v>
      </c>
      <c r="J594" s="749" t="s">
        <v>1406</v>
      </c>
      <c r="K594" s="749" t="s">
        <v>1407</v>
      </c>
      <c r="L594" s="752">
        <v>201.30000436823579</v>
      </c>
      <c r="M594" s="752">
        <v>68</v>
      </c>
      <c r="N594" s="753">
        <v>13688.400297040034</v>
      </c>
    </row>
    <row r="595" spans="1:14" ht="14.4" customHeight="1" x14ac:dyDescent="0.3">
      <c r="A595" s="747" t="s">
        <v>585</v>
      </c>
      <c r="B595" s="748" t="s">
        <v>586</v>
      </c>
      <c r="C595" s="749" t="s">
        <v>610</v>
      </c>
      <c r="D595" s="750" t="s">
        <v>611</v>
      </c>
      <c r="E595" s="751">
        <v>50113001</v>
      </c>
      <c r="F595" s="750" t="s">
        <v>613</v>
      </c>
      <c r="G595" s="749" t="s">
        <v>614</v>
      </c>
      <c r="H595" s="749">
        <v>165633</v>
      </c>
      <c r="I595" s="749">
        <v>165751</v>
      </c>
      <c r="J595" s="749" t="s">
        <v>1242</v>
      </c>
      <c r="K595" s="749" t="s">
        <v>1243</v>
      </c>
      <c r="L595" s="752">
        <v>3385.6899999999996</v>
      </c>
      <c r="M595" s="752">
        <v>2</v>
      </c>
      <c r="N595" s="753">
        <v>6771.3799999999992</v>
      </c>
    </row>
    <row r="596" spans="1:14" ht="14.4" customHeight="1" x14ac:dyDescent="0.3">
      <c r="A596" s="747" t="s">
        <v>585</v>
      </c>
      <c r="B596" s="748" t="s">
        <v>586</v>
      </c>
      <c r="C596" s="749" t="s">
        <v>610</v>
      </c>
      <c r="D596" s="750" t="s">
        <v>611</v>
      </c>
      <c r="E596" s="751">
        <v>50113001</v>
      </c>
      <c r="F596" s="750" t="s">
        <v>613</v>
      </c>
      <c r="G596" s="749" t="s">
        <v>614</v>
      </c>
      <c r="H596" s="749">
        <v>47249</v>
      </c>
      <c r="I596" s="749">
        <v>47249</v>
      </c>
      <c r="J596" s="749" t="s">
        <v>826</v>
      </c>
      <c r="K596" s="749" t="s">
        <v>1246</v>
      </c>
      <c r="L596" s="752">
        <v>126.5</v>
      </c>
      <c r="M596" s="752">
        <v>20</v>
      </c>
      <c r="N596" s="753">
        <v>2530</v>
      </c>
    </row>
    <row r="597" spans="1:14" ht="14.4" customHeight="1" x14ac:dyDescent="0.3">
      <c r="A597" s="747" t="s">
        <v>585</v>
      </c>
      <c r="B597" s="748" t="s">
        <v>586</v>
      </c>
      <c r="C597" s="749" t="s">
        <v>610</v>
      </c>
      <c r="D597" s="750" t="s">
        <v>611</v>
      </c>
      <c r="E597" s="751">
        <v>50113001</v>
      </c>
      <c r="F597" s="750" t="s">
        <v>613</v>
      </c>
      <c r="G597" s="749" t="s">
        <v>614</v>
      </c>
      <c r="H597" s="749">
        <v>193746</v>
      </c>
      <c r="I597" s="749">
        <v>93746</v>
      </c>
      <c r="J597" s="749" t="s">
        <v>834</v>
      </c>
      <c r="K597" s="749" t="s">
        <v>835</v>
      </c>
      <c r="L597" s="752">
        <v>369.34209411764709</v>
      </c>
      <c r="M597" s="752">
        <v>255</v>
      </c>
      <c r="N597" s="753">
        <v>94182.234000000011</v>
      </c>
    </row>
    <row r="598" spans="1:14" ht="14.4" customHeight="1" x14ac:dyDescent="0.3">
      <c r="A598" s="747" t="s">
        <v>585</v>
      </c>
      <c r="B598" s="748" t="s">
        <v>586</v>
      </c>
      <c r="C598" s="749" t="s">
        <v>610</v>
      </c>
      <c r="D598" s="750" t="s">
        <v>611</v>
      </c>
      <c r="E598" s="751">
        <v>50113001</v>
      </c>
      <c r="F598" s="750" t="s">
        <v>613</v>
      </c>
      <c r="G598" s="749" t="s">
        <v>614</v>
      </c>
      <c r="H598" s="749">
        <v>214355</v>
      </c>
      <c r="I598" s="749">
        <v>214355</v>
      </c>
      <c r="J598" s="749" t="s">
        <v>845</v>
      </c>
      <c r="K598" s="749" t="s">
        <v>844</v>
      </c>
      <c r="L598" s="752">
        <v>215.18666666666664</v>
      </c>
      <c r="M598" s="752">
        <v>3</v>
      </c>
      <c r="N598" s="753">
        <v>645.55999999999995</v>
      </c>
    </row>
    <row r="599" spans="1:14" ht="14.4" customHeight="1" x14ac:dyDescent="0.3">
      <c r="A599" s="747" t="s">
        <v>585</v>
      </c>
      <c r="B599" s="748" t="s">
        <v>586</v>
      </c>
      <c r="C599" s="749" t="s">
        <v>610</v>
      </c>
      <c r="D599" s="750" t="s">
        <v>611</v>
      </c>
      <c r="E599" s="751">
        <v>50113001</v>
      </c>
      <c r="F599" s="750" t="s">
        <v>613</v>
      </c>
      <c r="G599" s="749" t="s">
        <v>614</v>
      </c>
      <c r="H599" s="749">
        <v>216572</v>
      </c>
      <c r="I599" s="749">
        <v>216572</v>
      </c>
      <c r="J599" s="749" t="s">
        <v>846</v>
      </c>
      <c r="K599" s="749" t="s">
        <v>847</v>
      </c>
      <c r="L599" s="752">
        <v>36.315609756097565</v>
      </c>
      <c r="M599" s="752">
        <v>41</v>
      </c>
      <c r="N599" s="753">
        <v>1488.9400000000003</v>
      </c>
    </row>
    <row r="600" spans="1:14" ht="14.4" customHeight="1" x14ac:dyDescent="0.3">
      <c r="A600" s="747" t="s">
        <v>585</v>
      </c>
      <c r="B600" s="748" t="s">
        <v>586</v>
      </c>
      <c r="C600" s="749" t="s">
        <v>610</v>
      </c>
      <c r="D600" s="750" t="s">
        <v>611</v>
      </c>
      <c r="E600" s="751">
        <v>50113001</v>
      </c>
      <c r="F600" s="750" t="s">
        <v>613</v>
      </c>
      <c r="G600" s="749" t="s">
        <v>614</v>
      </c>
      <c r="H600" s="749">
        <v>51366</v>
      </c>
      <c r="I600" s="749">
        <v>51366</v>
      </c>
      <c r="J600" s="749" t="s">
        <v>852</v>
      </c>
      <c r="K600" s="749" t="s">
        <v>853</v>
      </c>
      <c r="L600" s="752">
        <v>171.6</v>
      </c>
      <c r="M600" s="752">
        <v>25</v>
      </c>
      <c r="N600" s="753">
        <v>4290</v>
      </c>
    </row>
    <row r="601" spans="1:14" ht="14.4" customHeight="1" x14ac:dyDescent="0.3">
      <c r="A601" s="747" t="s">
        <v>585</v>
      </c>
      <c r="B601" s="748" t="s">
        <v>586</v>
      </c>
      <c r="C601" s="749" t="s">
        <v>610</v>
      </c>
      <c r="D601" s="750" t="s">
        <v>611</v>
      </c>
      <c r="E601" s="751">
        <v>50113001</v>
      </c>
      <c r="F601" s="750" t="s">
        <v>613</v>
      </c>
      <c r="G601" s="749" t="s">
        <v>614</v>
      </c>
      <c r="H601" s="749">
        <v>51383</v>
      </c>
      <c r="I601" s="749">
        <v>51383</v>
      </c>
      <c r="J601" s="749" t="s">
        <v>852</v>
      </c>
      <c r="K601" s="749" t="s">
        <v>855</v>
      </c>
      <c r="L601" s="752">
        <v>93.5</v>
      </c>
      <c r="M601" s="752">
        <v>31</v>
      </c>
      <c r="N601" s="753">
        <v>2898.5</v>
      </c>
    </row>
    <row r="602" spans="1:14" ht="14.4" customHeight="1" x14ac:dyDescent="0.3">
      <c r="A602" s="747" t="s">
        <v>585</v>
      </c>
      <c r="B602" s="748" t="s">
        <v>586</v>
      </c>
      <c r="C602" s="749" t="s">
        <v>610</v>
      </c>
      <c r="D602" s="750" t="s">
        <v>611</v>
      </c>
      <c r="E602" s="751">
        <v>50113001</v>
      </c>
      <c r="F602" s="750" t="s">
        <v>613</v>
      </c>
      <c r="G602" s="749" t="s">
        <v>614</v>
      </c>
      <c r="H602" s="749">
        <v>51384</v>
      </c>
      <c r="I602" s="749">
        <v>51384</v>
      </c>
      <c r="J602" s="749" t="s">
        <v>852</v>
      </c>
      <c r="K602" s="749" t="s">
        <v>856</v>
      </c>
      <c r="L602" s="752">
        <v>192.49999960116108</v>
      </c>
      <c r="M602" s="752">
        <v>33</v>
      </c>
      <c r="N602" s="753">
        <v>6352.4999868383156</v>
      </c>
    </row>
    <row r="603" spans="1:14" ht="14.4" customHeight="1" x14ac:dyDescent="0.3">
      <c r="A603" s="747" t="s">
        <v>585</v>
      </c>
      <c r="B603" s="748" t="s">
        <v>586</v>
      </c>
      <c r="C603" s="749" t="s">
        <v>610</v>
      </c>
      <c r="D603" s="750" t="s">
        <v>611</v>
      </c>
      <c r="E603" s="751">
        <v>50113001</v>
      </c>
      <c r="F603" s="750" t="s">
        <v>613</v>
      </c>
      <c r="G603" s="749" t="s">
        <v>614</v>
      </c>
      <c r="H603" s="749">
        <v>132082</v>
      </c>
      <c r="I603" s="749">
        <v>32082</v>
      </c>
      <c r="J603" s="749" t="s">
        <v>858</v>
      </c>
      <c r="K603" s="749" t="s">
        <v>859</v>
      </c>
      <c r="L603" s="752">
        <v>82.15</v>
      </c>
      <c r="M603" s="752">
        <v>2</v>
      </c>
      <c r="N603" s="753">
        <v>164.3</v>
      </c>
    </row>
    <row r="604" spans="1:14" ht="14.4" customHeight="1" x14ac:dyDescent="0.3">
      <c r="A604" s="747" t="s">
        <v>585</v>
      </c>
      <c r="B604" s="748" t="s">
        <v>586</v>
      </c>
      <c r="C604" s="749" t="s">
        <v>610</v>
      </c>
      <c r="D604" s="750" t="s">
        <v>611</v>
      </c>
      <c r="E604" s="751">
        <v>50113001</v>
      </c>
      <c r="F604" s="750" t="s">
        <v>613</v>
      </c>
      <c r="G604" s="749" t="s">
        <v>614</v>
      </c>
      <c r="H604" s="749">
        <v>394712</v>
      </c>
      <c r="I604" s="749">
        <v>0</v>
      </c>
      <c r="J604" s="749" t="s">
        <v>1252</v>
      </c>
      <c r="K604" s="749" t="s">
        <v>1253</v>
      </c>
      <c r="L604" s="752">
        <v>23.700000000000003</v>
      </c>
      <c r="M604" s="752">
        <v>576</v>
      </c>
      <c r="N604" s="753">
        <v>13651.200000000003</v>
      </c>
    </row>
    <row r="605" spans="1:14" ht="14.4" customHeight="1" x14ac:dyDescent="0.3">
      <c r="A605" s="747" t="s">
        <v>585</v>
      </c>
      <c r="B605" s="748" t="s">
        <v>586</v>
      </c>
      <c r="C605" s="749" t="s">
        <v>610</v>
      </c>
      <c r="D605" s="750" t="s">
        <v>611</v>
      </c>
      <c r="E605" s="751">
        <v>50113001</v>
      </c>
      <c r="F605" s="750" t="s">
        <v>613</v>
      </c>
      <c r="G605" s="749" t="s">
        <v>614</v>
      </c>
      <c r="H605" s="749">
        <v>100802</v>
      </c>
      <c r="I605" s="749">
        <v>0</v>
      </c>
      <c r="J605" s="749" t="s">
        <v>1264</v>
      </c>
      <c r="K605" s="749" t="s">
        <v>1265</v>
      </c>
      <c r="L605" s="752">
        <v>96.512300594644813</v>
      </c>
      <c r="M605" s="752">
        <v>8</v>
      </c>
      <c r="N605" s="753">
        <v>772.09840475715851</v>
      </c>
    </row>
    <row r="606" spans="1:14" ht="14.4" customHeight="1" x14ac:dyDescent="0.3">
      <c r="A606" s="747" t="s">
        <v>585</v>
      </c>
      <c r="B606" s="748" t="s">
        <v>586</v>
      </c>
      <c r="C606" s="749" t="s">
        <v>610</v>
      </c>
      <c r="D606" s="750" t="s">
        <v>611</v>
      </c>
      <c r="E606" s="751">
        <v>50113001</v>
      </c>
      <c r="F606" s="750" t="s">
        <v>613</v>
      </c>
      <c r="G606" s="749" t="s">
        <v>614</v>
      </c>
      <c r="H606" s="749">
        <v>134821</v>
      </c>
      <c r="I606" s="749">
        <v>134821</v>
      </c>
      <c r="J606" s="749" t="s">
        <v>1408</v>
      </c>
      <c r="K606" s="749" t="s">
        <v>1409</v>
      </c>
      <c r="L606" s="752">
        <v>264.99</v>
      </c>
      <c r="M606" s="752">
        <v>2</v>
      </c>
      <c r="N606" s="753">
        <v>529.98</v>
      </c>
    </row>
    <row r="607" spans="1:14" ht="14.4" customHeight="1" x14ac:dyDescent="0.3">
      <c r="A607" s="747" t="s">
        <v>585</v>
      </c>
      <c r="B607" s="748" t="s">
        <v>586</v>
      </c>
      <c r="C607" s="749" t="s">
        <v>610</v>
      </c>
      <c r="D607" s="750" t="s">
        <v>611</v>
      </c>
      <c r="E607" s="751">
        <v>50113001</v>
      </c>
      <c r="F607" s="750" t="s">
        <v>613</v>
      </c>
      <c r="G607" s="749" t="s">
        <v>614</v>
      </c>
      <c r="H607" s="749">
        <v>134824</v>
      </c>
      <c r="I607" s="749">
        <v>134824</v>
      </c>
      <c r="J607" s="749" t="s">
        <v>1410</v>
      </c>
      <c r="K607" s="749" t="s">
        <v>1411</v>
      </c>
      <c r="L607" s="752">
        <v>199.98</v>
      </c>
      <c r="M607" s="752">
        <v>6</v>
      </c>
      <c r="N607" s="753">
        <v>1199.8799999999999</v>
      </c>
    </row>
    <row r="608" spans="1:14" ht="14.4" customHeight="1" x14ac:dyDescent="0.3">
      <c r="A608" s="747" t="s">
        <v>585</v>
      </c>
      <c r="B608" s="748" t="s">
        <v>586</v>
      </c>
      <c r="C608" s="749" t="s">
        <v>610</v>
      </c>
      <c r="D608" s="750" t="s">
        <v>611</v>
      </c>
      <c r="E608" s="751">
        <v>50113001</v>
      </c>
      <c r="F608" s="750" t="s">
        <v>613</v>
      </c>
      <c r="G608" s="749" t="s">
        <v>614</v>
      </c>
      <c r="H608" s="749">
        <v>102486</v>
      </c>
      <c r="I608" s="749">
        <v>2486</v>
      </c>
      <c r="J608" s="749" t="s">
        <v>1412</v>
      </c>
      <c r="K608" s="749" t="s">
        <v>1413</v>
      </c>
      <c r="L608" s="752">
        <v>123.10615384615382</v>
      </c>
      <c r="M608" s="752">
        <v>13</v>
      </c>
      <c r="N608" s="753">
        <v>1600.3799999999997</v>
      </c>
    </row>
    <row r="609" spans="1:14" ht="14.4" customHeight="1" x14ac:dyDescent="0.3">
      <c r="A609" s="747" t="s">
        <v>585</v>
      </c>
      <c r="B609" s="748" t="s">
        <v>586</v>
      </c>
      <c r="C609" s="749" t="s">
        <v>610</v>
      </c>
      <c r="D609" s="750" t="s">
        <v>611</v>
      </c>
      <c r="E609" s="751">
        <v>50113001</v>
      </c>
      <c r="F609" s="750" t="s">
        <v>613</v>
      </c>
      <c r="G609" s="749" t="s">
        <v>614</v>
      </c>
      <c r="H609" s="749">
        <v>107678</v>
      </c>
      <c r="I609" s="749">
        <v>107678</v>
      </c>
      <c r="J609" s="749" t="s">
        <v>868</v>
      </c>
      <c r="K609" s="749" t="s">
        <v>1414</v>
      </c>
      <c r="L609" s="752">
        <v>459.8</v>
      </c>
      <c r="M609" s="752">
        <v>4</v>
      </c>
      <c r="N609" s="753">
        <v>1839.2</v>
      </c>
    </row>
    <row r="610" spans="1:14" ht="14.4" customHeight="1" x14ac:dyDescent="0.3">
      <c r="A610" s="747" t="s">
        <v>585</v>
      </c>
      <c r="B610" s="748" t="s">
        <v>586</v>
      </c>
      <c r="C610" s="749" t="s">
        <v>610</v>
      </c>
      <c r="D610" s="750" t="s">
        <v>611</v>
      </c>
      <c r="E610" s="751">
        <v>50113001</v>
      </c>
      <c r="F610" s="750" t="s">
        <v>613</v>
      </c>
      <c r="G610" s="749" t="s">
        <v>614</v>
      </c>
      <c r="H610" s="749">
        <v>900441</v>
      </c>
      <c r="I610" s="749">
        <v>0</v>
      </c>
      <c r="J610" s="749" t="s">
        <v>1271</v>
      </c>
      <c r="K610" s="749" t="s">
        <v>1272</v>
      </c>
      <c r="L610" s="752">
        <v>192.13020604293058</v>
      </c>
      <c r="M610" s="752">
        <v>2</v>
      </c>
      <c r="N610" s="753">
        <v>384.26041208586116</v>
      </c>
    </row>
    <row r="611" spans="1:14" ht="14.4" customHeight="1" x14ac:dyDescent="0.3">
      <c r="A611" s="747" t="s">
        <v>585</v>
      </c>
      <c r="B611" s="748" t="s">
        <v>586</v>
      </c>
      <c r="C611" s="749" t="s">
        <v>610</v>
      </c>
      <c r="D611" s="750" t="s">
        <v>611</v>
      </c>
      <c r="E611" s="751">
        <v>50113001</v>
      </c>
      <c r="F611" s="750" t="s">
        <v>613</v>
      </c>
      <c r="G611" s="749" t="s">
        <v>614</v>
      </c>
      <c r="H611" s="749">
        <v>500989</v>
      </c>
      <c r="I611" s="749">
        <v>0</v>
      </c>
      <c r="J611" s="749" t="s">
        <v>1415</v>
      </c>
      <c r="K611" s="749" t="s">
        <v>587</v>
      </c>
      <c r="L611" s="752">
        <v>64.26293801446576</v>
      </c>
      <c r="M611" s="752">
        <v>56</v>
      </c>
      <c r="N611" s="753">
        <v>3598.7245288100826</v>
      </c>
    </row>
    <row r="612" spans="1:14" ht="14.4" customHeight="1" x14ac:dyDescent="0.3">
      <c r="A612" s="747" t="s">
        <v>585</v>
      </c>
      <c r="B612" s="748" t="s">
        <v>586</v>
      </c>
      <c r="C612" s="749" t="s">
        <v>610</v>
      </c>
      <c r="D612" s="750" t="s">
        <v>611</v>
      </c>
      <c r="E612" s="751">
        <v>50113001</v>
      </c>
      <c r="F612" s="750" t="s">
        <v>613</v>
      </c>
      <c r="G612" s="749" t="s">
        <v>614</v>
      </c>
      <c r="H612" s="749">
        <v>109210</v>
      </c>
      <c r="I612" s="749">
        <v>9210</v>
      </c>
      <c r="J612" s="749" t="s">
        <v>1416</v>
      </c>
      <c r="K612" s="749" t="s">
        <v>1417</v>
      </c>
      <c r="L612" s="752">
        <v>292.18</v>
      </c>
      <c r="M612" s="752">
        <v>3</v>
      </c>
      <c r="N612" s="753">
        <v>876.54</v>
      </c>
    </row>
    <row r="613" spans="1:14" ht="14.4" customHeight="1" x14ac:dyDescent="0.3">
      <c r="A613" s="747" t="s">
        <v>585</v>
      </c>
      <c r="B613" s="748" t="s">
        <v>586</v>
      </c>
      <c r="C613" s="749" t="s">
        <v>610</v>
      </c>
      <c r="D613" s="750" t="s">
        <v>611</v>
      </c>
      <c r="E613" s="751">
        <v>50113001</v>
      </c>
      <c r="F613" s="750" t="s">
        <v>613</v>
      </c>
      <c r="G613" s="749" t="s">
        <v>614</v>
      </c>
      <c r="H613" s="749">
        <v>100498</v>
      </c>
      <c r="I613" s="749">
        <v>498</v>
      </c>
      <c r="J613" s="749" t="s">
        <v>904</v>
      </c>
      <c r="K613" s="749" t="s">
        <v>697</v>
      </c>
      <c r="L613" s="752">
        <v>96.820000000000007</v>
      </c>
      <c r="M613" s="752">
        <v>3</v>
      </c>
      <c r="N613" s="753">
        <v>290.46000000000004</v>
      </c>
    </row>
    <row r="614" spans="1:14" ht="14.4" customHeight="1" x14ac:dyDescent="0.3">
      <c r="A614" s="747" t="s">
        <v>585</v>
      </c>
      <c r="B614" s="748" t="s">
        <v>586</v>
      </c>
      <c r="C614" s="749" t="s">
        <v>610</v>
      </c>
      <c r="D614" s="750" t="s">
        <v>611</v>
      </c>
      <c r="E614" s="751">
        <v>50113001</v>
      </c>
      <c r="F614" s="750" t="s">
        <v>613</v>
      </c>
      <c r="G614" s="749" t="s">
        <v>614</v>
      </c>
      <c r="H614" s="749">
        <v>100499</v>
      </c>
      <c r="I614" s="749">
        <v>499</v>
      </c>
      <c r="J614" s="749" t="s">
        <v>904</v>
      </c>
      <c r="K614" s="749" t="s">
        <v>905</v>
      </c>
      <c r="L614" s="752">
        <v>113.354</v>
      </c>
      <c r="M614" s="752">
        <v>10</v>
      </c>
      <c r="N614" s="753">
        <v>1133.54</v>
      </c>
    </row>
    <row r="615" spans="1:14" ht="14.4" customHeight="1" x14ac:dyDescent="0.3">
      <c r="A615" s="747" t="s">
        <v>585</v>
      </c>
      <c r="B615" s="748" t="s">
        <v>586</v>
      </c>
      <c r="C615" s="749" t="s">
        <v>610</v>
      </c>
      <c r="D615" s="750" t="s">
        <v>611</v>
      </c>
      <c r="E615" s="751">
        <v>50113001</v>
      </c>
      <c r="F615" s="750" t="s">
        <v>613</v>
      </c>
      <c r="G615" s="749" t="s">
        <v>614</v>
      </c>
      <c r="H615" s="749">
        <v>102439</v>
      </c>
      <c r="I615" s="749">
        <v>2439</v>
      </c>
      <c r="J615" s="749" t="s">
        <v>1418</v>
      </c>
      <c r="K615" s="749" t="s">
        <v>1419</v>
      </c>
      <c r="L615" s="752">
        <v>285.08000000000004</v>
      </c>
      <c r="M615" s="752">
        <v>2</v>
      </c>
      <c r="N615" s="753">
        <v>570.16000000000008</v>
      </c>
    </row>
    <row r="616" spans="1:14" ht="14.4" customHeight="1" x14ac:dyDescent="0.3">
      <c r="A616" s="747" t="s">
        <v>585</v>
      </c>
      <c r="B616" s="748" t="s">
        <v>586</v>
      </c>
      <c r="C616" s="749" t="s">
        <v>610</v>
      </c>
      <c r="D616" s="750" t="s">
        <v>611</v>
      </c>
      <c r="E616" s="751">
        <v>50113001</v>
      </c>
      <c r="F616" s="750" t="s">
        <v>613</v>
      </c>
      <c r="G616" s="749" t="s">
        <v>614</v>
      </c>
      <c r="H616" s="749">
        <v>102684</v>
      </c>
      <c r="I616" s="749">
        <v>2684</v>
      </c>
      <c r="J616" s="749" t="s">
        <v>908</v>
      </c>
      <c r="K616" s="749" t="s">
        <v>910</v>
      </c>
      <c r="L616" s="752">
        <v>73.754706175358407</v>
      </c>
      <c r="M616" s="752">
        <v>34</v>
      </c>
      <c r="N616" s="753">
        <v>2507.660009962186</v>
      </c>
    </row>
    <row r="617" spans="1:14" ht="14.4" customHeight="1" x14ac:dyDescent="0.3">
      <c r="A617" s="747" t="s">
        <v>585</v>
      </c>
      <c r="B617" s="748" t="s">
        <v>586</v>
      </c>
      <c r="C617" s="749" t="s">
        <v>610</v>
      </c>
      <c r="D617" s="750" t="s">
        <v>611</v>
      </c>
      <c r="E617" s="751">
        <v>50113001</v>
      </c>
      <c r="F617" s="750" t="s">
        <v>613</v>
      </c>
      <c r="G617" s="749" t="s">
        <v>624</v>
      </c>
      <c r="H617" s="749">
        <v>127737</v>
      </c>
      <c r="I617" s="749">
        <v>127737</v>
      </c>
      <c r="J617" s="749" t="s">
        <v>911</v>
      </c>
      <c r="K617" s="749" t="s">
        <v>912</v>
      </c>
      <c r="L617" s="752">
        <v>67.319999999999993</v>
      </c>
      <c r="M617" s="752">
        <v>10</v>
      </c>
      <c r="N617" s="753">
        <v>673.19999999999993</v>
      </c>
    </row>
    <row r="618" spans="1:14" ht="14.4" customHeight="1" x14ac:dyDescent="0.3">
      <c r="A618" s="747" t="s">
        <v>585</v>
      </c>
      <c r="B618" s="748" t="s">
        <v>586</v>
      </c>
      <c r="C618" s="749" t="s">
        <v>610</v>
      </c>
      <c r="D618" s="750" t="s">
        <v>611</v>
      </c>
      <c r="E618" s="751">
        <v>50113001</v>
      </c>
      <c r="F618" s="750" t="s">
        <v>613</v>
      </c>
      <c r="G618" s="749" t="s">
        <v>624</v>
      </c>
      <c r="H618" s="749">
        <v>127738</v>
      </c>
      <c r="I618" s="749">
        <v>127738</v>
      </c>
      <c r="J618" s="749" t="s">
        <v>911</v>
      </c>
      <c r="K618" s="749" t="s">
        <v>1284</v>
      </c>
      <c r="L618" s="752">
        <v>95.37</v>
      </c>
      <c r="M618" s="752">
        <v>21</v>
      </c>
      <c r="N618" s="753">
        <v>2002.7700000000002</v>
      </c>
    </row>
    <row r="619" spans="1:14" ht="14.4" customHeight="1" x14ac:dyDescent="0.3">
      <c r="A619" s="747" t="s">
        <v>585</v>
      </c>
      <c r="B619" s="748" t="s">
        <v>586</v>
      </c>
      <c r="C619" s="749" t="s">
        <v>610</v>
      </c>
      <c r="D619" s="750" t="s">
        <v>611</v>
      </c>
      <c r="E619" s="751">
        <v>50113001</v>
      </c>
      <c r="F619" s="750" t="s">
        <v>613</v>
      </c>
      <c r="G619" s="749" t="s">
        <v>614</v>
      </c>
      <c r="H619" s="749">
        <v>104307</v>
      </c>
      <c r="I619" s="749">
        <v>4307</v>
      </c>
      <c r="J619" s="749" t="s">
        <v>925</v>
      </c>
      <c r="K619" s="749" t="s">
        <v>926</v>
      </c>
      <c r="L619" s="752">
        <v>351.21000000000004</v>
      </c>
      <c r="M619" s="752">
        <v>3</v>
      </c>
      <c r="N619" s="753">
        <v>1053.6300000000001</v>
      </c>
    </row>
    <row r="620" spans="1:14" ht="14.4" customHeight="1" x14ac:dyDescent="0.3">
      <c r="A620" s="747" t="s">
        <v>585</v>
      </c>
      <c r="B620" s="748" t="s">
        <v>586</v>
      </c>
      <c r="C620" s="749" t="s">
        <v>610</v>
      </c>
      <c r="D620" s="750" t="s">
        <v>611</v>
      </c>
      <c r="E620" s="751">
        <v>50113001</v>
      </c>
      <c r="F620" s="750" t="s">
        <v>613</v>
      </c>
      <c r="G620" s="749" t="s">
        <v>614</v>
      </c>
      <c r="H620" s="749">
        <v>100536</v>
      </c>
      <c r="I620" s="749">
        <v>536</v>
      </c>
      <c r="J620" s="749" t="s">
        <v>927</v>
      </c>
      <c r="K620" s="749" t="s">
        <v>928</v>
      </c>
      <c r="L620" s="752">
        <v>140.24335135135138</v>
      </c>
      <c r="M620" s="752">
        <v>185</v>
      </c>
      <c r="N620" s="753">
        <v>25945.020000000004</v>
      </c>
    </row>
    <row r="621" spans="1:14" ht="14.4" customHeight="1" x14ac:dyDescent="0.3">
      <c r="A621" s="747" t="s">
        <v>585</v>
      </c>
      <c r="B621" s="748" t="s">
        <v>586</v>
      </c>
      <c r="C621" s="749" t="s">
        <v>610</v>
      </c>
      <c r="D621" s="750" t="s">
        <v>611</v>
      </c>
      <c r="E621" s="751">
        <v>50113001</v>
      </c>
      <c r="F621" s="750" t="s">
        <v>613</v>
      </c>
      <c r="G621" s="749" t="s">
        <v>624</v>
      </c>
      <c r="H621" s="749">
        <v>187607</v>
      </c>
      <c r="I621" s="749">
        <v>187607</v>
      </c>
      <c r="J621" s="749" t="s">
        <v>1297</v>
      </c>
      <c r="K621" s="749" t="s">
        <v>1298</v>
      </c>
      <c r="L621" s="752">
        <v>273.89999999999998</v>
      </c>
      <c r="M621" s="752">
        <v>1</v>
      </c>
      <c r="N621" s="753">
        <v>273.89999999999998</v>
      </c>
    </row>
    <row r="622" spans="1:14" ht="14.4" customHeight="1" x14ac:dyDescent="0.3">
      <c r="A622" s="747" t="s">
        <v>585</v>
      </c>
      <c r="B622" s="748" t="s">
        <v>586</v>
      </c>
      <c r="C622" s="749" t="s">
        <v>610</v>
      </c>
      <c r="D622" s="750" t="s">
        <v>611</v>
      </c>
      <c r="E622" s="751">
        <v>50113001</v>
      </c>
      <c r="F622" s="750" t="s">
        <v>613</v>
      </c>
      <c r="G622" s="749" t="s">
        <v>614</v>
      </c>
      <c r="H622" s="749">
        <v>100874</v>
      </c>
      <c r="I622" s="749">
        <v>874</v>
      </c>
      <c r="J622" s="749" t="s">
        <v>1299</v>
      </c>
      <c r="K622" s="749" t="s">
        <v>1300</v>
      </c>
      <c r="L622" s="752">
        <v>50.384999999999991</v>
      </c>
      <c r="M622" s="752">
        <v>24</v>
      </c>
      <c r="N622" s="753">
        <v>1209.2399999999998</v>
      </c>
    </row>
    <row r="623" spans="1:14" ht="14.4" customHeight="1" x14ac:dyDescent="0.3">
      <c r="A623" s="747" t="s">
        <v>585</v>
      </c>
      <c r="B623" s="748" t="s">
        <v>586</v>
      </c>
      <c r="C623" s="749" t="s">
        <v>610</v>
      </c>
      <c r="D623" s="750" t="s">
        <v>611</v>
      </c>
      <c r="E623" s="751">
        <v>50113001</v>
      </c>
      <c r="F623" s="750" t="s">
        <v>613</v>
      </c>
      <c r="G623" s="749" t="s">
        <v>614</v>
      </c>
      <c r="H623" s="749">
        <v>100876</v>
      </c>
      <c r="I623" s="749">
        <v>876</v>
      </c>
      <c r="J623" s="749" t="s">
        <v>1420</v>
      </c>
      <c r="K623" s="749" t="s">
        <v>1300</v>
      </c>
      <c r="L623" s="752">
        <v>70.72</v>
      </c>
      <c r="M623" s="752">
        <v>2</v>
      </c>
      <c r="N623" s="753">
        <v>141.44</v>
      </c>
    </row>
    <row r="624" spans="1:14" ht="14.4" customHeight="1" x14ac:dyDescent="0.3">
      <c r="A624" s="747" t="s">
        <v>585</v>
      </c>
      <c r="B624" s="748" t="s">
        <v>586</v>
      </c>
      <c r="C624" s="749" t="s">
        <v>610</v>
      </c>
      <c r="D624" s="750" t="s">
        <v>611</v>
      </c>
      <c r="E624" s="751">
        <v>50113001</v>
      </c>
      <c r="F624" s="750" t="s">
        <v>613</v>
      </c>
      <c r="G624" s="749" t="s">
        <v>614</v>
      </c>
      <c r="H624" s="749">
        <v>111671</v>
      </c>
      <c r="I624" s="749">
        <v>11671</v>
      </c>
      <c r="J624" s="749" t="s">
        <v>1421</v>
      </c>
      <c r="K624" s="749" t="s">
        <v>1407</v>
      </c>
      <c r="L624" s="752">
        <v>209</v>
      </c>
      <c r="M624" s="752">
        <v>1</v>
      </c>
      <c r="N624" s="753">
        <v>209</v>
      </c>
    </row>
    <row r="625" spans="1:14" ht="14.4" customHeight="1" x14ac:dyDescent="0.3">
      <c r="A625" s="747" t="s">
        <v>585</v>
      </c>
      <c r="B625" s="748" t="s">
        <v>586</v>
      </c>
      <c r="C625" s="749" t="s">
        <v>610</v>
      </c>
      <c r="D625" s="750" t="s">
        <v>611</v>
      </c>
      <c r="E625" s="751">
        <v>50113001</v>
      </c>
      <c r="F625" s="750" t="s">
        <v>613</v>
      </c>
      <c r="G625" s="749" t="s">
        <v>587</v>
      </c>
      <c r="H625" s="749">
        <v>118175</v>
      </c>
      <c r="I625" s="749">
        <v>18175</v>
      </c>
      <c r="J625" s="749" t="s">
        <v>959</v>
      </c>
      <c r="K625" s="749" t="s">
        <v>1303</v>
      </c>
      <c r="L625" s="752">
        <v>908.28090909090895</v>
      </c>
      <c r="M625" s="752">
        <v>11</v>
      </c>
      <c r="N625" s="753">
        <v>9991.0899999999983</v>
      </c>
    </row>
    <row r="626" spans="1:14" ht="14.4" customHeight="1" x14ac:dyDescent="0.3">
      <c r="A626" s="747" t="s">
        <v>585</v>
      </c>
      <c r="B626" s="748" t="s">
        <v>586</v>
      </c>
      <c r="C626" s="749" t="s">
        <v>610</v>
      </c>
      <c r="D626" s="750" t="s">
        <v>611</v>
      </c>
      <c r="E626" s="751">
        <v>50113001</v>
      </c>
      <c r="F626" s="750" t="s">
        <v>613</v>
      </c>
      <c r="G626" s="749" t="s">
        <v>614</v>
      </c>
      <c r="H626" s="749">
        <v>113373</v>
      </c>
      <c r="I626" s="749">
        <v>154858</v>
      </c>
      <c r="J626" s="749" t="s">
        <v>1304</v>
      </c>
      <c r="K626" s="749" t="s">
        <v>1305</v>
      </c>
      <c r="L626" s="752">
        <v>256.85957104557644</v>
      </c>
      <c r="M626" s="752">
        <v>373</v>
      </c>
      <c r="N626" s="753">
        <v>95808.620000000024</v>
      </c>
    </row>
    <row r="627" spans="1:14" ht="14.4" customHeight="1" x14ac:dyDescent="0.3">
      <c r="A627" s="747" t="s">
        <v>585</v>
      </c>
      <c r="B627" s="748" t="s">
        <v>586</v>
      </c>
      <c r="C627" s="749" t="s">
        <v>610</v>
      </c>
      <c r="D627" s="750" t="s">
        <v>611</v>
      </c>
      <c r="E627" s="751">
        <v>50113001</v>
      </c>
      <c r="F627" s="750" t="s">
        <v>613</v>
      </c>
      <c r="G627" s="749" t="s">
        <v>614</v>
      </c>
      <c r="H627" s="749">
        <v>187721</v>
      </c>
      <c r="I627" s="749">
        <v>87721</v>
      </c>
      <c r="J627" s="749" t="s">
        <v>1306</v>
      </c>
      <c r="K627" s="749" t="s">
        <v>1307</v>
      </c>
      <c r="L627" s="752">
        <v>59.440000000000005</v>
      </c>
      <c r="M627" s="752">
        <v>8</v>
      </c>
      <c r="N627" s="753">
        <v>475.52000000000004</v>
      </c>
    </row>
    <row r="628" spans="1:14" ht="14.4" customHeight="1" x14ac:dyDescent="0.3">
      <c r="A628" s="747" t="s">
        <v>585</v>
      </c>
      <c r="B628" s="748" t="s">
        <v>586</v>
      </c>
      <c r="C628" s="749" t="s">
        <v>610</v>
      </c>
      <c r="D628" s="750" t="s">
        <v>611</v>
      </c>
      <c r="E628" s="751">
        <v>50113001</v>
      </c>
      <c r="F628" s="750" t="s">
        <v>613</v>
      </c>
      <c r="G628" s="749" t="s">
        <v>614</v>
      </c>
      <c r="H628" s="749">
        <v>161489</v>
      </c>
      <c r="I628" s="749">
        <v>161489</v>
      </c>
      <c r="J628" s="749" t="s">
        <v>1422</v>
      </c>
      <c r="K628" s="749" t="s">
        <v>1423</v>
      </c>
      <c r="L628" s="752">
        <v>678.69999999999993</v>
      </c>
      <c r="M628" s="752">
        <v>1</v>
      </c>
      <c r="N628" s="753">
        <v>678.69999999999993</v>
      </c>
    </row>
    <row r="629" spans="1:14" ht="14.4" customHeight="1" x14ac:dyDescent="0.3">
      <c r="A629" s="747" t="s">
        <v>585</v>
      </c>
      <c r="B629" s="748" t="s">
        <v>586</v>
      </c>
      <c r="C629" s="749" t="s">
        <v>610</v>
      </c>
      <c r="D629" s="750" t="s">
        <v>611</v>
      </c>
      <c r="E629" s="751">
        <v>50113001</v>
      </c>
      <c r="F629" s="750" t="s">
        <v>613</v>
      </c>
      <c r="G629" s="749" t="s">
        <v>614</v>
      </c>
      <c r="H629" s="749">
        <v>118304</v>
      </c>
      <c r="I629" s="749">
        <v>18304</v>
      </c>
      <c r="J629" s="749" t="s">
        <v>964</v>
      </c>
      <c r="K629" s="749" t="s">
        <v>965</v>
      </c>
      <c r="L629" s="752">
        <v>185.60999999999999</v>
      </c>
      <c r="M629" s="752">
        <v>60</v>
      </c>
      <c r="N629" s="753">
        <v>11136.599999999999</v>
      </c>
    </row>
    <row r="630" spans="1:14" ht="14.4" customHeight="1" x14ac:dyDescent="0.3">
      <c r="A630" s="747" t="s">
        <v>585</v>
      </c>
      <c r="B630" s="748" t="s">
        <v>586</v>
      </c>
      <c r="C630" s="749" t="s">
        <v>610</v>
      </c>
      <c r="D630" s="750" t="s">
        <v>611</v>
      </c>
      <c r="E630" s="751">
        <v>50113001</v>
      </c>
      <c r="F630" s="750" t="s">
        <v>613</v>
      </c>
      <c r="G630" s="749" t="s">
        <v>614</v>
      </c>
      <c r="H630" s="749">
        <v>118305</v>
      </c>
      <c r="I630" s="749">
        <v>18305</v>
      </c>
      <c r="J630" s="749" t="s">
        <v>964</v>
      </c>
      <c r="K630" s="749" t="s">
        <v>966</v>
      </c>
      <c r="L630" s="752">
        <v>242</v>
      </c>
      <c r="M630" s="752">
        <v>52</v>
      </c>
      <c r="N630" s="753">
        <v>12584</v>
      </c>
    </row>
    <row r="631" spans="1:14" ht="14.4" customHeight="1" x14ac:dyDescent="0.3">
      <c r="A631" s="747" t="s">
        <v>585</v>
      </c>
      <c r="B631" s="748" t="s">
        <v>586</v>
      </c>
      <c r="C631" s="749" t="s">
        <v>610</v>
      </c>
      <c r="D631" s="750" t="s">
        <v>611</v>
      </c>
      <c r="E631" s="751">
        <v>50113001</v>
      </c>
      <c r="F631" s="750" t="s">
        <v>613</v>
      </c>
      <c r="G631" s="749" t="s">
        <v>614</v>
      </c>
      <c r="H631" s="749">
        <v>159357</v>
      </c>
      <c r="I631" s="749">
        <v>59357</v>
      </c>
      <c r="J631" s="749" t="s">
        <v>967</v>
      </c>
      <c r="K631" s="749" t="s">
        <v>968</v>
      </c>
      <c r="L631" s="752">
        <v>188.88000000000005</v>
      </c>
      <c r="M631" s="752">
        <v>38</v>
      </c>
      <c r="N631" s="753">
        <v>7177.4400000000023</v>
      </c>
    </row>
    <row r="632" spans="1:14" ht="14.4" customHeight="1" x14ac:dyDescent="0.3">
      <c r="A632" s="747" t="s">
        <v>585</v>
      </c>
      <c r="B632" s="748" t="s">
        <v>586</v>
      </c>
      <c r="C632" s="749" t="s">
        <v>610</v>
      </c>
      <c r="D632" s="750" t="s">
        <v>611</v>
      </c>
      <c r="E632" s="751">
        <v>50113001</v>
      </c>
      <c r="F632" s="750" t="s">
        <v>613</v>
      </c>
      <c r="G632" s="749" t="s">
        <v>624</v>
      </c>
      <c r="H632" s="749">
        <v>846853</v>
      </c>
      <c r="I632" s="749">
        <v>124418</v>
      </c>
      <c r="J632" s="749" t="s">
        <v>1314</v>
      </c>
      <c r="K632" s="749" t="s">
        <v>1315</v>
      </c>
      <c r="L632" s="752">
        <v>715</v>
      </c>
      <c r="M632" s="752">
        <v>65</v>
      </c>
      <c r="N632" s="753">
        <v>46475</v>
      </c>
    </row>
    <row r="633" spans="1:14" ht="14.4" customHeight="1" x14ac:dyDescent="0.3">
      <c r="A633" s="747" t="s">
        <v>585</v>
      </c>
      <c r="B633" s="748" t="s">
        <v>586</v>
      </c>
      <c r="C633" s="749" t="s">
        <v>610</v>
      </c>
      <c r="D633" s="750" t="s">
        <v>611</v>
      </c>
      <c r="E633" s="751">
        <v>50113001</v>
      </c>
      <c r="F633" s="750" t="s">
        <v>613</v>
      </c>
      <c r="G633" s="749" t="s">
        <v>614</v>
      </c>
      <c r="H633" s="749">
        <v>160319</v>
      </c>
      <c r="I633" s="749">
        <v>160319</v>
      </c>
      <c r="J633" s="749" t="s">
        <v>1424</v>
      </c>
      <c r="K633" s="749" t="s">
        <v>1425</v>
      </c>
      <c r="L633" s="752">
        <v>2032.7999999999995</v>
      </c>
      <c r="M633" s="752">
        <v>15</v>
      </c>
      <c r="N633" s="753">
        <v>30491.999999999993</v>
      </c>
    </row>
    <row r="634" spans="1:14" ht="14.4" customHeight="1" x14ac:dyDescent="0.3">
      <c r="A634" s="747" t="s">
        <v>585</v>
      </c>
      <c r="B634" s="748" t="s">
        <v>586</v>
      </c>
      <c r="C634" s="749" t="s">
        <v>610</v>
      </c>
      <c r="D634" s="750" t="s">
        <v>611</v>
      </c>
      <c r="E634" s="751">
        <v>50113001</v>
      </c>
      <c r="F634" s="750" t="s">
        <v>613</v>
      </c>
      <c r="G634" s="749" t="s">
        <v>624</v>
      </c>
      <c r="H634" s="749">
        <v>109711</v>
      </c>
      <c r="I634" s="749">
        <v>9711</v>
      </c>
      <c r="J634" s="749" t="s">
        <v>988</v>
      </c>
      <c r="K634" s="749" t="s">
        <v>1320</v>
      </c>
      <c r="L634" s="752">
        <v>170.65888888888887</v>
      </c>
      <c r="M634" s="752">
        <v>9</v>
      </c>
      <c r="N634" s="753">
        <v>1535.9299999999998</v>
      </c>
    </row>
    <row r="635" spans="1:14" ht="14.4" customHeight="1" x14ac:dyDescent="0.3">
      <c r="A635" s="747" t="s">
        <v>585</v>
      </c>
      <c r="B635" s="748" t="s">
        <v>586</v>
      </c>
      <c r="C635" s="749" t="s">
        <v>610</v>
      </c>
      <c r="D635" s="750" t="s">
        <v>611</v>
      </c>
      <c r="E635" s="751">
        <v>50113001</v>
      </c>
      <c r="F635" s="750" t="s">
        <v>613</v>
      </c>
      <c r="G635" s="749" t="s">
        <v>614</v>
      </c>
      <c r="H635" s="749">
        <v>173399</v>
      </c>
      <c r="I635" s="749">
        <v>173399</v>
      </c>
      <c r="J635" s="749" t="s">
        <v>1426</v>
      </c>
      <c r="K635" s="749" t="s">
        <v>1427</v>
      </c>
      <c r="L635" s="752">
        <v>11175.12</v>
      </c>
      <c r="M635" s="752">
        <v>24</v>
      </c>
      <c r="N635" s="753">
        <v>268202.88</v>
      </c>
    </row>
    <row r="636" spans="1:14" ht="14.4" customHeight="1" x14ac:dyDescent="0.3">
      <c r="A636" s="747" t="s">
        <v>585</v>
      </c>
      <c r="B636" s="748" t="s">
        <v>586</v>
      </c>
      <c r="C636" s="749" t="s">
        <v>610</v>
      </c>
      <c r="D636" s="750" t="s">
        <v>611</v>
      </c>
      <c r="E636" s="751">
        <v>50113001</v>
      </c>
      <c r="F636" s="750" t="s">
        <v>613</v>
      </c>
      <c r="G636" s="749" t="s">
        <v>624</v>
      </c>
      <c r="H636" s="749">
        <v>130779</v>
      </c>
      <c r="I636" s="749">
        <v>30779</v>
      </c>
      <c r="J636" s="749" t="s">
        <v>1001</v>
      </c>
      <c r="K636" s="749" t="s">
        <v>1002</v>
      </c>
      <c r="L636" s="752">
        <v>147.76</v>
      </c>
      <c r="M636" s="752">
        <v>34</v>
      </c>
      <c r="N636" s="753">
        <v>5023.84</v>
      </c>
    </row>
    <row r="637" spans="1:14" ht="14.4" customHeight="1" x14ac:dyDescent="0.3">
      <c r="A637" s="747" t="s">
        <v>585</v>
      </c>
      <c r="B637" s="748" t="s">
        <v>586</v>
      </c>
      <c r="C637" s="749" t="s">
        <v>610</v>
      </c>
      <c r="D637" s="750" t="s">
        <v>611</v>
      </c>
      <c r="E637" s="751">
        <v>50113001</v>
      </c>
      <c r="F637" s="750" t="s">
        <v>613</v>
      </c>
      <c r="G637" s="749" t="s">
        <v>624</v>
      </c>
      <c r="H637" s="749">
        <v>121088</v>
      </c>
      <c r="I637" s="749">
        <v>21088</v>
      </c>
      <c r="J637" s="749" t="s">
        <v>1325</v>
      </c>
      <c r="K637" s="749" t="s">
        <v>1326</v>
      </c>
      <c r="L637" s="752">
        <v>685.4</v>
      </c>
      <c r="M637" s="752">
        <v>60</v>
      </c>
      <c r="N637" s="753">
        <v>41124</v>
      </c>
    </row>
    <row r="638" spans="1:14" ht="14.4" customHeight="1" x14ac:dyDescent="0.3">
      <c r="A638" s="747" t="s">
        <v>585</v>
      </c>
      <c r="B638" s="748" t="s">
        <v>586</v>
      </c>
      <c r="C638" s="749" t="s">
        <v>610</v>
      </c>
      <c r="D638" s="750" t="s">
        <v>611</v>
      </c>
      <c r="E638" s="751">
        <v>50113001</v>
      </c>
      <c r="F638" s="750" t="s">
        <v>613</v>
      </c>
      <c r="G638" s="749" t="s">
        <v>614</v>
      </c>
      <c r="H638" s="749">
        <v>100610</v>
      </c>
      <c r="I638" s="749">
        <v>610</v>
      </c>
      <c r="J638" s="749" t="s">
        <v>1329</v>
      </c>
      <c r="K638" s="749" t="s">
        <v>1330</v>
      </c>
      <c r="L638" s="752">
        <v>68.330000000000013</v>
      </c>
      <c r="M638" s="752">
        <v>2</v>
      </c>
      <c r="N638" s="753">
        <v>136.66000000000003</v>
      </c>
    </row>
    <row r="639" spans="1:14" ht="14.4" customHeight="1" x14ac:dyDescent="0.3">
      <c r="A639" s="747" t="s">
        <v>585</v>
      </c>
      <c r="B639" s="748" t="s">
        <v>586</v>
      </c>
      <c r="C639" s="749" t="s">
        <v>610</v>
      </c>
      <c r="D639" s="750" t="s">
        <v>611</v>
      </c>
      <c r="E639" s="751">
        <v>50113001</v>
      </c>
      <c r="F639" s="750" t="s">
        <v>613</v>
      </c>
      <c r="G639" s="749" t="s">
        <v>614</v>
      </c>
      <c r="H639" s="749">
        <v>100612</v>
      </c>
      <c r="I639" s="749">
        <v>612</v>
      </c>
      <c r="J639" s="749" t="s">
        <v>1007</v>
      </c>
      <c r="K639" s="749" t="s">
        <v>1008</v>
      </c>
      <c r="L639" s="752">
        <v>63.769999999999982</v>
      </c>
      <c r="M639" s="752">
        <v>2</v>
      </c>
      <c r="N639" s="753">
        <v>127.53999999999996</v>
      </c>
    </row>
    <row r="640" spans="1:14" ht="14.4" customHeight="1" x14ac:dyDescent="0.3">
      <c r="A640" s="747" t="s">
        <v>585</v>
      </c>
      <c r="B640" s="748" t="s">
        <v>586</v>
      </c>
      <c r="C640" s="749" t="s">
        <v>610</v>
      </c>
      <c r="D640" s="750" t="s">
        <v>611</v>
      </c>
      <c r="E640" s="751">
        <v>50113001</v>
      </c>
      <c r="F640" s="750" t="s">
        <v>613</v>
      </c>
      <c r="G640" s="749" t="s">
        <v>614</v>
      </c>
      <c r="H640" s="749">
        <v>128176</v>
      </c>
      <c r="I640" s="749">
        <v>28176</v>
      </c>
      <c r="J640" s="749" t="s">
        <v>1428</v>
      </c>
      <c r="K640" s="749" t="s">
        <v>1429</v>
      </c>
      <c r="L640" s="752">
        <v>6906.137777777778</v>
      </c>
      <c r="M640" s="752">
        <v>9</v>
      </c>
      <c r="N640" s="753">
        <v>62155.240000000005</v>
      </c>
    </row>
    <row r="641" spans="1:14" ht="14.4" customHeight="1" x14ac:dyDescent="0.3">
      <c r="A641" s="747" t="s">
        <v>585</v>
      </c>
      <c r="B641" s="748" t="s">
        <v>586</v>
      </c>
      <c r="C641" s="749" t="s">
        <v>610</v>
      </c>
      <c r="D641" s="750" t="s">
        <v>611</v>
      </c>
      <c r="E641" s="751">
        <v>50113001</v>
      </c>
      <c r="F641" s="750" t="s">
        <v>613</v>
      </c>
      <c r="G641" s="749" t="s">
        <v>614</v>
      </c>
      <c r="H641" s="749">
        <v>128178</v>
      </c>
      <c r="I641" s="749">
        <v>28178</v>
      </c>
      <c r="J641" s="749" t="s">
        <v>1428</v>
      </c>
      <c r="K641" s="749" t="s">
        <v>1430</v>
      </c>
      <c r="L641" s="752">
        <v>1316.8955882352946</v>
      </c>
      <c r="M641" s="752">
        <v>34</v>
      </c>
      <c r="N641" s="753">
        <v>44774.450000000012</v>
      </c>
    </row>
    <row r="642" spans="1:14" ht="14.4" customHeight="1" x14ac:dyDescent="0.3">
      <c r="A642" s="747" t="s">
        <v>585</v>
      </c>
      <c r="B642" s="748" t="s">
        <v>586</v>
      </c>
      <c r="C642" s="749" t="s">
        <v>610</v>
      </c>
      <c r="D642" s="750" t="s">
        <v>611</v>
      </c>
      <c r="E642" s="751">
        <v>50113001</v>
      </c>
      <c r="F642" s="750" t="s">
        <v>613</v>
      </c>
      <c r="G642" s="749" t="s">
        <v>614</v>
      </c>
      <c r="H642" s="749">
        <v>844242</v>
      </c>
      <c r="I642" s="749">
        <v>105937</v>
      </c>
      <c r="J642" s="749" t="s">
        <v>1431</v>
      </c>
      <c r="K642" s="749" t="s">
        <v>1344</v>
      </c>
      <c r="L642" s="752">
        <v>2800</v>
      </c>
      <c r="M642" s="752">
        <v>10</v>
      </c>
      <c r="N642" s="753">
        <v>28000</v>
      </c>
    </row>
    <row r="643" spans="1:14" ht="14.4" customHeight="1" x14ac:dyDescent="0.3">
      <c r="A643" s="747" t="s">
        <v>585</v>
      </c>
      <c r="B643" s="748" t="s">
        <v>586</v>
      </c>
      <c r="C643" s="749" t="s">
        <v>610</v>
      </c>
      <c r="D643" s="750" t="s">
        <v>611</v>
      </c>
      <c r="E643" s="751">
        <v>50113001</v>
      </c>
      <c r="F643" s="750" t="s">
        <v>613</v>
      </c>
      <c r="G643" s="749" t="s">
        <v>624</v>
      </c>
      <c r="H643" s="749">
        <v>216673</v>
      </c>
      <c r="I643" s="749">
        <v>216673</v>
      </c>
      <c r="J643" s="749" t="s">
        <v>1432</v>
      </c>
      <c r="K643" s="749" t="s">
        <v>1433</v>
      </c>
      <c r="L643" s="752">
        <v>486.14857142857136</v>
      </c>
      <c r="M643" s="752">
        <v>7</v>
      </c>
      <c r="N643" s="753">
        <v>3403.0399999999995</v>
      </c>
    </row>
    <row r="644" spans="1:14" ht="14.4" customHeight="1" x14ac:dyDescent="0.3">
      <c r="A644" s="747" t="s">
        <v>585</v>
      </c>
      <c r="B644" s="748" t="s">
        <v>586</v>
      </c>
      <c r="C644" s="749" t="s">
        <v>610</v>
      </c>
      <c r="D644" s="750" t="s">
        <v>611</v>
      </c>
      <c r="E644" s="751">
        <v>50113001</v>
      </c>
      <c r="F644" s="750" t="s">
        <v>613</v>
      </c>
      <c r="G644" s="749" t="s">
        <v>624</v>
      </c>
      <c r="H644" s="749">
        <v>142392</v>
      </c>
      <c r="I644" s="749">
        <v>42392</v>
      </c>
      <c r="J644" s="749" t="s">
        <v>1335</v>
      </c>
      <c r="K644" s="749" t="s">
        <v>1336</v>
      </c>
      <c r="L644" s="752">
        <v>312.14</v>
      </c>
      <c r="M644" s="752">
        <v>4</v>
      </c>
      <c r="N644" s="753">
        <v>1248.56</v>
      </c>
    </row>
    <row r="645" spans="1:14" ht="14.4" customHeight="1" x14ac:dyDescent="0.3">
      <c r="A645" s="747" t="s">
        <v>585</v>
      </c>
      <c r="B645" s="748" t="s">
        <v>586</v>
      </c>
      <c r="C645" s="749" t="s">
        <v>610</v>
      </c>
      <c r="D645" s="750" t="s">
        <v>611</v>
      </c>
      <c r="E645" s="751">
        <v>50113001</v>
      </c>
      <c r="F645" s="750" t="s">
        <v>613</v>
      </c>
      <c r="G645" s="749" t="s">
        <v>614</v>
      </c>
      <c r="H645" s="749">
        <v>127454</v>
      </c>
      <c r="I645" s="749">
        <v>127454</v>
      </c>
      <c r="J645" s="749" t="s">
        <v>1339</v>
      </c>
      <c r="K645" s="749" t="s">
        <v>1340</v>
      </c>
      <c r="L645" s="752">
        <v>102.08</v>
      </c>
      <c r="M645" s="752">
        <v>4</v>
      </c>
      <c r="N645" s="753">
        <v>408.32</v>
      </c>
    </row>
    <row r="646" spans="1:14" ht="14.4" customHeight="1" x14ac:dyDescent="0.3">
      <c r="A646" s="747" t="s">
        <v>585</v>
      </c>
      <c r="B646" s="748" t="s">
        <v>586</v>
      </c>
      <c r="C646" s="749" t="s">
        <v>610</v>
      </c>
      <c r="D646" s="750" t="s">
        <v>611</v>
      </c>
      <c r="E646" s="751">
        <v>50113001</v>
      </c>
      <c r="F646" s="750" t="s">
        <v>613</v>
      </c>
      <c r="G646" s="749" t="s">
        <v>614</v>
      </c>
      <c r="H646" s="749">
        <v>902074</v>
      </c>
      <c r="I646" s="749">
        <v>85278</v>
      </c>
      <c r="J646" s="749" t="s">
        <v>1343</v>
      </c>
      <c r="K646" s="749" t="s">
        <v>1344</v>
      </c>
      <c r="L646" s="752">
        <v>2838</v>
      </c>
      <c r="M646" s="752">
        <v>1</v>
      </c>
      <c r="N646" s="753">
        <v>2838</v>
      </c>
    </row>
    <row r="647" spans="1:14" ht="14.4" customHeight="1" x14ac:dyDescent="0.3">
      <c r="A647" s="747" t="s">
        <v>585</v>
      </c>
      <c r="B647" s="748" t="s">
        <v>586</v>
      </c>
      <c r="C647" s="749" t="s">
        <v>610</v>
      </c>
      <c r="D647" s="750" t="s">
        <v>611</v>
      </c>
      <c r="E647" s="751">
        <v>50113013</v>
      </c>
      <c r="F647" s="750" t="s">
        <v>1086</v>
      </c>
      <c r="G647" s="749" t="s">
        <v>614</v>
      </c>
      <c r="H647" s="749">
        <v>117170</v>
      </c>
      <c r="I647" s="749">
        <v>17170</v>
      </c>
      <c r="J647" s="749" t="s">
        <v>1102</v>
      </c>
      <c r="K647" s="749" t="s">
        <v>1103</v>
      </c>
      <c r="L647" s="752">
        <v>72.924000000000007</v>
      </c>
      <c r="M647" s="752">
        <v>5</v>
      </c>
      <c r="N647" s="753">
        <v>364.62</v>
      </c>
    </row>
    <row r="648" spans="1:14" ht="14.4" customHeight="1" x14ac:dyDescent="0.3">
      <c r="A648" s="747" t="s">
        <v>585</v>
      </c>
      <c r="B648" s="748" t="s">
        <v>586</v>
      </c>
      <c r="C648" s="749" t="s">
        <v>610</v>
      </c>
      <c r="D648" s="750" t="s">
        <v>611</v>
      </c>
      <c r="E648" s="751">
        <v>50113013</v>
      </c>
      <c r="F648" s="750" t="s">
        <v>1086</v>
      </c>
      <c r="G648" s="749" t="s">
        <v>614</v>
      </c>
      <c r="H648" s="749">
        <v>132953</v>
      </c>
      <c r="I648" s="749">
        <v>32953</v>
      </c>
      <c r="J648" s="749" t="s">
        <v>1120</v>
      </c>
      <c r="K648" s="749" t="s">
        <v>1119</v>
      </c>
      <c r="L648" s="752">
        <v>49.695000000000007</v>
      </c>
      <c r="M648" s="752">
        <v>2</v>
      </c>
      <c r="N648" s="753">
        <v>99.390000000000015</v>
      </c>
    </row>
    <row r="649" spans="1:14" ht="14.4" customHeight="1" thickBot="1" x14ac:dyDescent="0.35">
      <c r="A649" s="754" t="s">
        <v>585</v>
      </c>
      <c r="B649" s="755" t="s">
        <v>586</v>
      </c>
      <c r="C649" s="756" t="s">
        <v>610</v>
      </c>
      <c r="D649" s="757" t="s">
        <v>611</v>
      </c>
      <c r="E649" s="758">
        <v>50113013</v>
      </c>
      <c r="F649" s="757" t="s">
        <v>1086</v>
      </c>
      <c r="G649" s="756" t="s">
        <v>614</v>
      </c>
      <c r="H649" s="756">
        <v>208820</v>
      </c>
      <c r="I649" s="756">
        <v>208820</v>
      </c>
      <c r="J649" s="756" t="s">
        <v>1434</v>
      </c>
      <c r="K649" s="756" t="s">
        <v>1435</v>
      </c>
      <c r="L649" s="759">
        <v>1954.8700000000001</v>
      </c>
      <c r="M649" s="759">
        <v>12</v>
      </c>
      <c r="N649" s="760">
        <v>23458.440000000002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1436</v>
      </c>
      <c r="B5" s="745">
        <v>5723.9100000000008</v>
      </c>
      <c r="C5" s="765">
        <v>2.7795370022283689E-2</v>
      </c>
      <c r="D5" s="745">
        <v>200206.43003185111</v>
      </c>
      <c r="E5" s="765">
        <v>0.97220462997771628</v>
      </c>
      <c r="F5" s="746">
        <v>205930.34003185111</v>
      </c>
    </row>
    <row r="6" spans="1:6" ht="14.4" customHeight="1" x14ac:dyDescent="0.3">
      <c r="A6" s="776" t="s">
        <v>1437</v>
      </c>
      <c r="B6" s="752">
        <v>52114.5</v>
      </c>
      <c r="C6" s="766">
        <v>7.6139351099641997E-2</v>
      </c>
      <c r="D6" s="752">
        <v>632347.59807854588</v>
      </c>
      <c r="E6" s="766">
        <v>0.92386064890035802</v>
      </c>
      <c r="F6" s="753">
        <v>684462.09807854588</v>
      </c>
    </row>
    <row r="7" spans="1:6" ht="14.4" customHeight="1" x14ac:dyDescent="0.3">
      <c r="A7" s="776" t="s">
        <v>1438</v>
      </c>
      <c r="B7" s="752">
        <v>27125.829999999998</v>
      </c>
      <c r="C7" s="766">
        <v>0.20944301598597773</v>
      </c>
      <c r="D7" s="752">
        <v>102388.3</v>
      </c>
      <c r="E7" s="766">
        <v>0.7905569840140223</v>
      </c>
      <c r="F7" s="753">
        <v>129514.13</v>
      </c>
    </row>
    <row r="8" spans="1:6" ht="14.4" customHeight="1" thickBot="1" x14ac:dyDescent="0.35">
      <c r="A8" s="777" t="s">
        <v>1439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84964.24</v>
      </c>
      <c r="C9" s="773">
        <v>8.3283916353610557E-2</v>
      </c>
      <c r="D9" s="772">
        <v>935211.60811039712</v>
      </c>
      <c r="E9" s="773">
        <v>0.91671608364638957</v>
      </c>
      <c r="F9" s="774">
        <v>1020175.848110397</v>
      </c>
    </row>
    <row r="10" spans="1:6" ht="14.4" customHeight="1" thickBot="1" x14ac:dyDescent="0.35"/>
    <row r="11" spans="1:6" ht="14.4" customHeight="1" x14ac:dyDescent="0.3">
      <c r="A11" s="775" t="s">
        <v>1440</v>
      </c>
      <c r="B11" s="745"/>
      <c r="C11" s="765">
        <v>0</v>
      </c>
      <c r="D11" s="745">
        <v>10355.749999999996</v>
      </c>
      <c r="E11" s="765">
        <v>1</v>
      </c>
      <c r="F11" s="746">
        <v>10355.749999999996</v>
      </c>
    </row>
    <row r="12" spans="1:6" ht="14.4" customHeight="1" x14ac:dyDescent="0.3">
      <c r="A12" s="776" t="s">
        <v>1441</v>
      </c>
      <c r="B12" s="752"/>
      <c r="C12" s="766">
        <v>0</v>
      </c>
      <c r="D12" s="752">
        <v>2191.2000000000003</v>
      </c>
      <c r="E12" s="766">
        <v>1</v>
      </c>
      <c r="F12" s="753">
        <v>2191.2000000000003</v>
      </c>
    </row>
    <row r="13" spans="1:6" ht="14.4" customHeight="1" x14ac:dyDescent="0.3">
      <c r="A13" s="776" t="s">
        <v>1442</v>
      </c>
      <c r="B13" s="752"/>
      <c r="C13" s="766">
        <v>0</v>
      </c>
      <c r="D13" s="752">
        <v>277.29000000000008</v>
      </c>
      <c r="E13" s="766">
        <v>1</v>
      </c>
      <c r="F13" s="753">
        <v>277.29000000000008</v>
      </c>
    </row>
    <row r="14" spans="1:6" ht="14.4" customHeight="1" x14ac:dyDescent="0.3">
      <c r="A14" s="776" t="s">
        <v>1443</v>
      </c>
      <c r="B14" s="752"/>
      <c r="C14" s="766">
        <v>0</v>
      </c>
      <c r="D14" s="752">
        <v>23.239999999999995</v>
      </c>
      <c r="E14" s="766">
        <v>1</v>
      </c>
      <c r="F14" s="753">
        <v>23.239999999999995</v>
      </c>
    </row>
    <row r="15" spans="1:6" ht="14.4" customHeight="1" x14ac:dyDescent="0.3">
      <c r="A15" s="776" t="s">
        <v>1444</v>
      </c>
      <c r="B15" s="752">
        <v>550.09</v>
      </c>
      <c r="C15" s="766">
        <v>0.71200766253769787</v>
      </c>
      <c r="D15" s="752">
        <v>222.5</v>
      </c>
      <c r="E15" s="766">
        <v>0.28799233746230213</v>
      </c>
      <c r="F15" s="753">
        <v>772.59</v>
      </c>
    </row>
    <row r="16" spans="1:6" ht="14.4" customHeight="1" x14ac:dyDescent="0.3">
      <c r="A16" s="776" t="s">
        <v>1445</v>
      </c>
      <c r="B16" s="752"/>
      <c r="C16" s="766">
        <v>0</v>
      </c>
      <c r="D16" s="752">
        <v>167149.67999999993</v>
      </c>
      <c r="E16" s="766">
        <v>1</v>
      </c>
      <c r="F16" s="753">
        <v>167149.67999999993</v>
      </c>
    </row>
    <row r="17" spans="1:6" ht="14.4" customHeight="1" x14ac:dyDescent="0.3">
      <c r="A17" s="776" t="s">
        <v>1446</v>
      </c>
      <c r="B17" s="752"/>
      <c r="C17" s="766">
        <v>0</v>
      </c>
      <c r="D17" s="752">
        <v>1601.83</v>
      </c>
      <c r="E17" s="766">
        <v>1</v>
      </c>
      <c r="F17" s="753">
        <v>1601.83</v>
      </c>
    </row>
    <row r="18" spans="1:6" ht="14.4" customHeight="1" x14ac:dyDescent="0.3">
      <c r="A18" s="776" t="s">
        <v>1447</v>
      </c>
      <c r="B18" s="752">
        <v>551.46999999999991</v>
      </c>
      <c r="C18" s="766">
        <v>1.9294614882677807E-2</v>
      </c>
      <c r="D18" s="752">
        <v>28030.079999999998</v>
      </c>
      <c r="E18" s="766">
        <v>0.98070538511732219</v>
      </c>
      <c r="F18" s="753">
        <v>28581.55</v>
      </c>
    </row>
    <row r="19" spans="1:6" ht="14.4" customHeight="1" x14ac:dyDescent="0.3">
      <c r="A19" s="776" t="s">
        <v>1448</v>
      </c>
      <c r="B19" s="752"/>
      <c r="C19" s="766">
        <v>0</v>
      </c>
      <c r="D19" s="752">
        <v>290.36</v>
      </c>
      <c r="E19" s="766">
        <v>1</v>
      </c>
      <c r="F19" s="753">
        <v>290.36</v>
      </c>
    </row>
    <row r="20" spans="1:6" ht="14.4" customHeight="1" x14ac:dyDescent="0.3">
      <c r="A20" s="776" t="s">
        <v>1449</v>
      </c>
      <c r="B20" s="752">
        <v>59.879999999999988</v>
      </c>
      <c r="C20" s="766">
        <v>3.8004931488465317E-3</v>
      </c>
      <c r="D20" s="752">
        <v>15695.970005458861</v>
      </c>
      <c r="E20" s="766">
        <v>0.99619950685115355</v>
      </c>
      <c r="F20" s="753">
        <v>15755.85000545886</v>
      </c>
    </row>
    <row r="21" spans="1:6" ht="14.4" customHeight="1" x14ac:dyDescent="0.3">
      <c r="A21" s="776" t="s">
        <v>1450</v>
      </c>
      <c r="B21" s="752"/>
      <c r="C21" s="766">
        <v>0</v>
      </c>
      <c r="D21" s="752">
        <v>1851.82</v>
      </c>
      <c r="E21" s="766">
        <v>1</v>
      </c>
      <c r="F21" s="753">
        <v>1851.82</v>
      </c>
    </row>
    <row r="22" spans="1:6" ht="14.4" customHeight="1" x14ac:dyDescent="0.3">
      <c r="A22" s="776" t="s">
        <v>1451</v>
      </c>
      <c r="B22" s="752"/>
      <c r="C22" s="766">
        <v>0</v>
      </c>
      <c r="D22" s="752">
        <v>3998.7600054996778</v>
      </c>
      <c r="E22" s="766">
        <v>1</v>
      </c>
      <c r="F22" s="753">
        <v>3998.7600054996778</v>
      </c>
    </row>
    <row r="23" spans="1:6" ht="14.4" customHeight="1" x14ac:dyDescent="0.3">
      <c r="A23" s="776" t="s">
        <v>1452</v>
      </c>
      <c r="B23" s="752"/>
      <c r="C23" s="766">
        <v>0</v>
      </c>
      <c r="D23" s="752">
        <v>392.92999999999995</v>
      </c>
      <c r="E23" s="766">
        <v>1</v>
      </c>
      <c r="F23" s="753">
        <v>392.92999999999995</v>
      </c>
    </row>
    <row r="24" spans="1:6" ht="14.4" customHeight="1" x14ac:dyDescent="0.3">
      <c r="A24" s="776" t="s">
        <v>1453</v>
      </c>
      <c r="B24" s="752">
        <v>177</v>
      </c>
      <c r="C24" s="766">
        <v>0.12585950665917672</v>
      </c>
      <c r="D24" s="752">
        <v>1229.33</v>
      </c>
      <c r="E24" s="766">
        <v>0.87414049334082322</v>
      </c>
      <c r="F24" s="753">
        <v>1406.33</v>
      </c>
    </row>
    <row r="25" spans="1:6" ht="14.4" customHeight="1" x14ac:dyDescent="0.3">
      <c r="A25" s="776" t="s">
        <v>1454</v>
      </c>
      <c r="B25" s="752"/>
      <c r="C25" s="766">
        <v>0</v>
      </c>
      <c r="D25" s="752">
        <v>372.41999999999985</v>
      </c>
      <c r="E25" s="766">
        <v>1</v>
      </c>
      <c r="F25" s="753">
        <v>372.41999999999985</v>
      </c>
    </row>
    <row r="26" spans="1:6" ht="14.4" customHeight="1" x14ac:dyDescent="0.3">
      <c r="A26" s="776" t="s">
        <v>1455</v>
      </c>
      <c r="B26" s="752"/>
      <c r="C26" s="766">
        <v>0</v>
      </c>
      <c r="D26" s="752">
        <v>125.30999999999999</v>
      </c>
      <c r="E26" s="766">
        <v>1</v>
      </c>
      <c r="F26" s="753">
        <v>125.30999999999999</v>
      </c>
    </row>
    <row r="27" spans="1:6" ht="14.4" customHeight="1" x14ac:dyDescent="0.3">
      <c r="A27" s="776" t="s">
        <v>1456</v>
      </c>
      <c r="B27" s="752"/>
      <c r="C27" s="766">
        <v>0</v>
      </c>
      <c r="D27" s="752">
        <v>32.950000000000003</v>
      </c>
      <c r="E27" s="766">
        <v>1</v>
      </c>
      <c r="F27" s="753">
        <v>32.950000000000003</v>
      </c>
    </row>
    <row r="28" spans="1:6" ht="14.4" customHeight="1" x14ac:dyDescent="0.3">
      <c r="A28" s="776" t="s">
        <v>1457</v>
      </c>
      <c r="B28" s="752"/>
      <c r="C28" s="766">
        <v>0</v>
      </c>
      <c r="D28" s="752">
        <v>2736.0800000000004</v>
      </c>
      <c r="E28" s="766">
        <v>1</v>
      </c>
      <c r="F28" s="753">
        <v>2736.0800000000004</v>
      </c>
    </row>
    <row r="29" spans="1:6" ht="14.4" customHeight="1" x14ac:dyDescent="0.3">
      <c r="A29" s="776" t="s">
        <v>1458</v>
      </c>
      <c r="B29" s="752"/>
      <c r="C29" s="766">
        <v>0</v>
      </c>
      <c r="D29" s="752">
        <v>245.4</v>
      </c>
      <c r="E29" s="766">
        <v>1</v>
      </c>
      <c r="F29" s="753">
        <v>245.4</v>
      </c>
    </row>
    <row r="30" spans="1:6" ht="14.4" customHeight="1" x14ac:dyDescent="0.3">
      <c r="A30" s="776" t="s">
        <v>1459</v>
      </c>
      <c r="B30" s="752"/>
      <c r="C30" s="766">
        <v>0</v>
      </c>
      <c r="D30" s="752">
        <v>1646.7799999999997</v>
      </c>
      <c r="E30" s="766">
        <v>1</v>
      </c>
      <c r="F30" s="753">
        <v>1646.7799999999997</v>
      </c>
    </row>
    <row r="31" spans="1:6" ht="14.4" customHeight="1" x14ac:dyDescent="0.3">
      <c r="A31" s="776" t="s">
        <v>1460</v>
      </c>
      <c r="B31" s="752"/>
      <c r="C31" s="766">
        <v>0</v>
      </c>
      <c r="D31" s="752">
        <v>36.52000000000001</v>
      </c>
      <c r="E31" s="766">
        <v>1</v>
      </c>
      <c r="F31" s="753">
        <v>36.52000000000001</v>
      </c>
    </row>
    <row r="32" spans="1:6" ht="14.4" customHeight="1" x14ac:dyDescent="0.3">
      <c r="A32" s="776" t="s">
        <v>1461</v>
      </c>
      <c r="B32" s="752"/>
      <c r="C32" s="766">
        <v>0</v>
      </c>
      <c r="D32" s="752">
        <v>107.55</v>
      </c>
      <c r="E32" s="766">
        <v>1</v>
      </c>
      <c r="F32" s="753">
        <v>107.55</v>
      </c>
    </row>
    <row r="33" spans="1:6" ht="14.4" customHeight="1" x14ac:dyDescent="0.3">
      <c r="A33" s="776" t="s">
        <v>1462</v>
      </c>
      <c r="B33" s="752"/>
      <c r="C33" s="766">
        <v>0</v>
      </c>
      <c r="D33" s="752">
        <v>176.64000000000004</v>
      </c>
      <c r="E33" s="766">
        <v>1</v>
      </c>
      <c r="F33" s="753">
        <v>176.64000000000004</v>
      </c>
    </row>
    <row r="34" spans="1:6" ht="14.4" customHeight="1" x14ac:dyDescent="0.3">
      <c r="A34" s="776" t="s">
        <v>1463</v>
      </c>
      <c r="B34" s="752"/>
      <c r="C34" s="766">
        <v>0</v>
      </c>
      <c r="D34" s="752">
        <v>229.41000000000008</v>
      </c>
      <c r="E34" s="766">
        <v>1</v>
      </c>
      <c r="F34" s="753">
        <v>229.41000000000008</v>
      </c>
    </row>
    <row r="35" spans="1:6" ht="14.4" customHeight="1" x14ac:dyDescent="0.3">
      <c r="A35" s="776" t="s">
        <v>1464</v>
      </c>
      <c r="B35" s="752"/>
      <c r="C35" s="766">
        <v>0</v>
      </c>
      <c r="D35" s="752">
        <v>8136.91</v>
      </c>
      <c r="E35" s="766">
        <v>1</v>
      </c>
      <c r="F35" s="753">
        <v>8136.91</v>
      </c>
    </row>
    <row r="36" spans="1:6" ht="14.4" customHeight="1" x14ac:dyDescent="0.3">
      <c r="A36" s="776" t="s">
        <v>1465</v>
      </c>
      <c r="B36" s="752"/>
      <c r="C36" s="766">
        <v>0</v>
      </c>
      <c r="D36" s="752">
        <v>1535.77</v>
      </c>
      <c r="E36" s="766">
        <v>1</v>
      </c>
      <c r="F36" s="753">
        <v>1535.77</v>
      </c>
    </row>
    <row r="37" spans="1:6" ht="14.4" customHeight="1" x14ac:dyDescent="0.3">
      <c r="A37" s="776" t="s">
        <v>1466</v>
      </c>
      <c r="B37" s="752"/>
      <c r="C37" s="766">
        <v>0</v>
      </c>
      <c r="D37" s="752">
        <v>225.23999999999995</v>
      </c>
      <c r="E37" s="766">
        <v>1</v>
      </c>
      <c r="F37" s="753">
        <v>225.23999999999995</v>
      </c>
    </row>
    <row r="38" spans="1:6" ht="14.4" customHeight="1" x14ac:dyDescent="0.3">
      <c r="A38" s="776" t="s">
        <v>1467</v>
      </c>
      <c r="B38" s="752"/>
      <c r="C38" s="766">
        <v>0</v>
      </c>
      <c r="D38" s="752">
        <v>3932.2400000000002</v>
      </c>
      <c r="E38" s="766">
        <v>1</v>
      </c>
      <c r="F38" s="753">
        <v>3932.2400000000002</v>
      </c>
    </row>
    <row r="39" spans="1:6" ht="14.4" customHeight="1" x14ac:dyDescent="0.3">
      <c r="A39" s="776" t="s">
        <v>1468</v>
      </c>
      <c r="B39" s="752"/>
      <c r="C39" s="766">
        <v>0</v>
      </c>
      <c r="D39" s="752">
        <v>109602.72</v>
      </c>
      <c r="E39" s="766">
        <v>1</v>
      </c>
      <c r="F39" s="753">
        <v>109602.72</v>
      </c>
    </row>
    <row r="40" spans="1:6" ht="14.4" customHeight="1" x14ac:dyDescent="0.3">
      <c r="A40" s="776" t="s">
        <v>1469</v>
      </c>
      <c r="B40" s="752"/>
      <c r="C40" s="766">
        <v>0</v>
      </c>
      <c r="D40" s="752">
        <v>65.529999999999987</v>
      </c>
      <c r="E40" s="766">
        <v>1</v>
      </c>
      <c r="F40" s="753">
        <v>65.529999999999987</v>
      </c>
    </row>
    <row r="41" spans="1:6" ht="14.4" customHeight="1" x14ac:dyDescent="0.3">
      <c r="A41" s="776" t="s">
        <v>1470</v>
      </c>
      <c r="B41" s="752">
        <v>5086.0600000000013</v>
      </c>
      <c r="C41" s="766">
        <v>1</v>
      </c>
      <c r="D41" s="752"/>
      <c r="E41" s="766">
        <v>0</v>
      </c>
      <c r="F41" s="753">
        <v>5086.0600000000013</v>
      </c>
    </row>
    <row r="42" spans="1:6" ht="14.4" customHeight="1" x14ac:dyDescent="0.3">
      <c r="A42" s="776" t="s">
        <v>1471</v>
      </c>
      <c r="B42" s="752"/>
      <c r="C42" s="766">
        <v>0</v>
      </c>
      <c r="D42" s="752">
        <v>21401.05</v>
      </c>
      <c r="E42" s="766">
        <v>1</v>
      </c>
      <c r="F42" s="753">
        <v>21401.05</v>
      </c>
    </row>
    <row r="43" spans="1:6" ht="14.4" customHeight="1" x14ac:dyDescent="0.3">
      <c r="A43" s="776" t="s">
        <v>1472</v>
      </c>
      <c r="B43" s="752"/>
      <c r="C43" s="766">
        <v>0</v>
      </c>
      <c r="D43" s="752">
        <v>1606.6399999999999</v>
      </c>
      <c r="E43" s="766">
        <v>1</v>
      </c>
      <c r="F43" s="753">
        <v>1606.6399999999999</v>
      </c>
    </row>
    <row r="44" spans="1:6" ht="14.4" customHeight="1" x14ac:dyDescent="0.3">
      <c r="A44" s="776" t="s">
        <v>1473</v>
      </c>
      <c r="B44" s="752"/>
      <c r="C44" s="766">
        <v>0</v>
      </c>
      <c r="D44" s="752">
        <v>2366.0999999999995</v>
      </c>
      <c r="E44" s="766">
        <v>1</v>
      </c>
      <c r="F44" s="753">
        <v>2366.0999999999995</v>
      </c>
    </row>
    <row r="45" spans="1:6" ht="14.4" customHeight="1" x14ac:dyDescent="0.3">
      <c r="A45" s="776" t="s">
        <v>1474</v>
      </c>
      <c r="B45" s="752"/>
      <c r="C45" s="766">
        <v>0</v>
      </c>
      <c r="D45" s="752">
        <v>2246.04</v>
      </c>
      <c r="E45" s="766">
        <v>1</v>
      </c>
      <c r="F45" s="753">
        <v>2246.04</v>
      </c>
    </row>
    <row r="46" spans="1:6" ht="14.4" customHeight="1" x14ac:dyDescent="0.3">
      <c r="A46" s="776" t="s">
        <v>1475</v>
      </c>
      <c r="B46" s="752"/>
      <c r="C46" s="766">
        <v>0</v>
      </c>
      <c r="D46" s="752">
        <v>4105</v>
      </c>
      <c r="E46" s="766">
        <v>1</v>
      </c>
      <c r="F46" s="753">
        <v>4105</v>
      </c>
    </row>
    <row r="47" spans="1:6" ht="14.4" customHeight="1" x14ac:dyDescent="0.3">
      <c r="A47" s="776" t="s">
        <v>1476</v>
      </c>
      <c r="B47" s="752"/>
      <c r="C47" s="766">
        <v>0</v>
      </c>
      <c r="D47" s="752">
        <v>653.04999999999995</v>
      </c>
      <c r="E47" s="766">
        <v>1</v>
      </c>
      <c r="F47" s="753">
        <v>653.04999999999995</v>
      </c>
    </row>
    <row r="48" spans="1:6" ht="14.4" customHeight="1" x14ac:dyDescent="0.3">
      <c r="A48" s="776" t="s">
        <v>1477</v>
      </c>
      <c r="B48" s="752"/>
      <c r="C48" s="766">
        <v>0</v>
      </c>
      <c r="D48" s="752">
        <v>4063.4279999999999</v>
      </c>
      <c r="E48" s="766">
        <v>1</v>
      </c>
      <c r="F48" s="753">
        <v>4063.4279999999999</v>
      </c>
    </row>
    <row r="49" spans="1:6" ht="14.4" customHeight="1" x14ac:dyDescent="0.3">
      <c r="A49" s="776" t="s">
        <v>1478</v>
      </c>
      <c r="B49" s="752"/>
      <c r="C49" s="766">
        <v>0</v>
      </c>
      <c r="D49" s="752">
        <v>9895.66</v>
      </c>
      <c r="E49" s="766">
        <v>1</v>
      </c>
      <c r="F49" s="753">
        <v>9895.66</v>
      </c>
    </row>
    <row r="50" spans="1:6" ht="14.4" customHeight="1" x14ac:dyDescent="0.3">
      <c r="A50" s="776" t="s">
        <v>1479</v>
      </c>
      <c r="B50" s="752"/>
      <c r="C50" s="766">
        <v>0</v>
      </c>
      <c r="D50" s="752">
        <v>2483.46</v>
      </c>
      <c r="E50" s="766">
        <v>1</v>
      </c>
      <c r="F50" s="753">
        <v>2483.46</v>
      </c>
    </row>
    <row r="51" spans="1:6" ht="14.4" customHeight="1" x14ac:dyDescent="0.3">
      <c r="A51" s="776" t="s">
        <v>1480</v>
      </c>
      <c r="B51" s="752">
        <v>18086.669999999998</v>
      </c>
      <c r="C51" s="766">
        <v>0.2599904523243674</v>
      </c>
      <c r="D51" s="752">
        <v>51480</v>
      </c>
      <c r="E51" s="766">
        <v>0.74000954767563265</v>
      </c>
      <c r="F51" s="753">
        <v>69566.67</v>
      </c>
    </row>
    <row r="52" spans="1:6" ht="14.4" customHeight="1" x14ac:dyDescent="0.3">
      <c r="A52" s="776" t="s">
        <v>1481</v>
      </c>
      <c r="B52" s="752"/>
      <c r="C52" s="766">
        <v>0</v>
      </c>
      <c r="D52" s="752">
        <v>216.04</v>
      </c>
      <c r="E52" s="766">
        <v>1</v>
      </c>
      <c r="F52" s="753">
        <v>216.04</v>
      </c>
    </row>
    <row r="53" spans="1:6" ht="14.4" customHeight="1" x14ac:dyDescent="0.3">
      <c r="A53" s="776" t="s">
        <v>1482</v>
      </c>
      <c r="B53" s="752"/>
      <c r="C53" s="766">
        <v>0</v>
      </c>
      <c r="D53" s="752">
        <v>3403.04</v>
      </c>
      <c r="E53" s="766">
        <v>1</v>
      </c>
      <c r="F53" s="753">
        <v>3403.04</v>
      </c>
    </row>
    <row r="54" spans="1:6" ht="14.4" customHeight="1" x14ac:dyDescent="0.3">
      <c r="A54" s="776" t="s">
        <v>1483</v>
      </c>
      <c r="B54" s="752">
        <v>58098.069999999992</v>
      </c>
      <c r="C54" s="766">
        <v>0.98515937813860421</v>
      </c>
      <c r="D54" s="752">
        <v>875.2</v>
      </c>
      <c r="E54" s="766">
        <v>1.4840621861395852E-2</v>
      </c>
      <c r="F54" s="753">
        <v>58973.26999999999</v>
      </c>
    </row>
    <row r="55" spans="1:6" ht="14.4" customHeight="1" x14ac:dyDescent="0.3">
      <c r="A55" s="776" t="s">
        <v>1484</v>
      </c>
      <c r="B55" s="752"/>
      <c r="C55" s="766">
        <v>0</v>
      </c>
      <c r="D55" s="752">
        <v>12302.820000000002</v>
      </c>
      <c r="E55" s="766">
        <v>1</v>
      </c>
      <c r="F55" s="753">
        <v>12302.820000000002</v>
      </c>
    </row>
    <row r="56" spans="1:6" ht="14.4" customHeight="1" x14ac:dyDescent="0.3">
      <c r="A56" s="776" t="s">
        <v>1485</v>
      </c>
      <c r="B56" s="752"/>
      <c r="C56" s="766">
        <v>0</v>
      </c>
      <c r="D56" s="752">
        <v>2480.5</v>
      </c>
      <c r="E56" s="766">
        <v>1</v>
      </c>
      <c r="F56" s="753">
        <v>2480.5</v>
      </c>
    </row>
    <row r="57" spans="1:6" ht="14.4" customHeight="1" x14ac:dyDescent="0.3">
      <c r="A57" s="776" t="s">
        <v>1486</v>
      </c>
      <c r="B57" s="752"/>
      <c r="C57" s="766">
        <v>0</v>
      </c>
      <c r="D57" s="752">
        <v>1003.6400000000001</v>
      </c>
      <c r="E57" s="766">
        <v>1</v>
      </c>
      <c r="F57" s="753">
        <v>1003.6400000000001</v>
      </c>
    </row>
    <row r="58" spans="1:6" ht="14.4" customHeight="1" x14ac:dyDescent="0.3">
      <c r="A58" s="776" t="s">
        <v>1487</v>
      </c>
      <c r="B58" s="752">
        <v>899.97000000000025</v>
      </c>
      <c r="C58" s="766">
        <v>1</v>
      </c>
      <c r="D58" s="752"/>
      <c r="E58" s="766">
        <v>0</v>
      </c>
      <c r="F58" s="753">
        <v>899.97000000000025</v>
      </c>
    </row>
    <row r="59" spans="1:6" ht="14.4" customHeight="1" x14ac:dyDescent="0.3">
      <c r="A59" s="776" t="s">
        <v>1488</v>
      </c>
      <c r="B59" s="752"/>
      <c r="C59" s="766">
        <v>0</v>
      </c>
      <c r="D59" s="752">
        <v>249.23</v>
      </c>
      <c r="E59" s="766">
        <v>1</v>
      </c>
      <c r="F59" s="753">
        <v>249.23</v>
      </c>
    </row>
    <row r="60" spans="1:6" ht="14.4" customHeight="1" x14ac:dyDescent="0.3">
      <c r="A60" s="776" t="s">
        <v>1489</v>
      </c>
      <c r="B60" s="752"/>
      <c r="C60" s="766">
        <v>0</v>
      </c>
      <c r="D60" s="752">
        <v>13795.92</v>
      </c>
      <c r="E60" s="766">
        <v>1</v>
      </c>
      <c r="F60" s="753">
        <v>13795.92</v>
      </c>
    </row>
    <row r="61" spans="1:6" ht="14.4" customHeight="1" x14ac:dyDescent="0.3">
      <c r="A61" s="776" t="s">
        <v>1490</v>
      </c>
      <c r="B61" s="752"/>
      <c r="C61" s="766">
        <v>0</v>
      </c>
      <c r="D61" s="752">
        <v>364.18000000000006</v>
      </c>
      <c r="E61" s="766">
        <v>1</v>
      </c>
      <c r="F61" s="753">
        <v>364.18000000000006</v>
      </c>
    </row>
    <row r="62" spans="1:6" ht="14.4" customHeight="1" x14ac:dyDescent="0.3">
      <c r="A62" s="776" t="s">
        <v>1491</v>
      </c>
      <c r="B62" s="752"/>
      <c r="C62" s="766">
        <v>0</v>
      </c>
      <c r="D62" s="752">
        <v>399.08</v>
      </c>
      <c r="E62" s="766">
        <v>1</v>
      </c>
      <c r="F62" s="753">
        <v>399.08</v>
      </c>
    </row>
    <row r="63" spans="1:6" ht="14.4" customHeight="1" x14ac:dyDescent="0.3">
      <c r="A63" s="776" t="s">
        <v>1492</v>
      </c>
      <c r="B63" s="752"/>
      <c r="C63" s="766">
        <v>0</v>
      </c>
      <c r="D63" s="752">
        <v>100.58</v>
      </c>
      <c r="E63" s="766">
        <v>1</v>
      </c>
      <c r="F63" s="753">
        <v>100.58</v>
      </c>
    </row>
    <row r="64" spans="1:6" ht="14.4" customHeight="1" x14ac:dyDescent="0.3">
      <c r="A64" s="776" t="s">
        <v>1493</v>
      </c>
      <c r="B64" s="752"/>
      <c r="C64" s="766">
        <v>0</v>
      </c>
      <c r="D64" s="752">
        <v>197.56000000000006</v>
      </c>
      <c r="E64" s="766">
        <v>1</v>
      </c>
      <c r="F64" s="753">
        <v>197.56000000000006</v>
      </c>
    </row>
    <row r="65" spans="1:6" ht="14.4" customHeight="1" x14ac:dyDescent="0.3">
      <c r="A65" s="776" t="s">
        <v>1494</v>
      </c>
      <c r="B65" s="752"/>
      <c r="C65" s="766">
        <v>0</v>
      </c>
      <c r="D65" s="752">
        <v>1272.8400000000001</v>
      </c>
      <c r="E65" s="766">
        <v>1</v>
      </c>
      <c r="F65" s="753">
        <v>1272.8400000000001</v>
      </c>
    </row>
    <row r="66" spans="1:6" ht="14.4" customHeight="1" x14ac:dyDescent="0.3">
      <c r="A66" s="776" t="s">
        <v>1495</v>
      </c>
      <c r="B66" s="752"/>
      <c r="C66" s="766">
        <v>0</v>
      </c>
      <c r="D66" s="752">
        <v>311.04000000000008</v>
      </c>
      <c r="E66" s="766">
        <v>1</v>
      </c>
      <c r="F66" s="753">
        <v>311.04000000000008</v>
      </c>
    </row>
    <row r="67" spans="1:6" ht="14.4" customHeight="1" x14ac:dyDescent="0.3">
      <c r="A67" s="776" t="s">
        <v>1496</v>
      </c>
      <c r="B67" s="752"/>
      <c r="C67" s="766">
        <v>0</v>
      </c>
      <c r="D67" s="752">
        <v>1313.1699999999998</v>
      </c>
      <c r="E67" s="766">
        <v>1</v>
      </c>
      <c r="F67" s="753">
        <v>1313.1699999999998</v>
      </c>
    </row>
    <row r="68" spans="1:6" ht="14.4" customHeight="1" x14ac:dyDescent="0.3">
      <c r="A68" s="776" t="s">
        <v>1497</v>
      </c>
      <c r="B68" s="752"/>
      <c r="C68" s="766">
        <v>0</v>
      </c>
      <c r="D68" s="752">
        <v>196.55002635145325</v>
      </c>
      <c r="E68" s="766">
        <v>1</v>
      </c>
      <c r="F68" s="753">
        <v>196.55002635145325</v>
      </c>
    </row>
    <row r="69" spans="1:6" ht="14.4" customHeight="1" x14ac:dyDescent="0.3">
      <c r="A69" s="776" t="s">
        <v>1498</v>
      </c>
      <c r="B69" s="752"/>
      <c r="C69" s="766">
        <v>0</v>
      </c>
      <c r="D69" s="752">
        <v>404.94000000000005</v>
      </c>
      <c r="E69" s="766">
        <v>1</v>
      </c>
      <c r="F69" s="753">
        <v>404.94000000000005</v>
      </c>
    </row>
    <row r="70" spans="1:6" ht="14.4" customHeight="1" x14ac:dyDescent="0.3">
      <c r="A70" s="776" t="s">
        <v>1499</v>
      </c>
      <c r="B70" s="752"/>
      <c r="C70" s="766">
        <v>0</v>
      </c>
      <c r="D70" s="752">
        <v>87.52</v>
      </c>
      <c r="E70" s="766">
        <v>1</v>
      </c>
      <c r="F70" s="753">
        <v>87.52</v>
      </c>
    </row>
    <row r="71" spans="1:6" ht="14.4" customHeight="1" x14ac:dyDescent="0.3">
      <c r="A71" s="776" t="s">
        <v>1500</v>
      </c>
      <c r="B71" s="752"/>
      <c r="C71" s="766">
        <v>0</v>
      </c>
      <c r="D71" s="752">
        <v>44909.770070277809</v>
      </c>
      <c r="E71" s="766">
        <v>1</v>
      </c>
      <c r="F71" s="753">
        <v>44909.770070277809</v>
      </c>
    </row>
    <row r="72" spans="1:6" ht="14.4" customHeight="1" x14ac:dyDescent="0.3">
      <c r="A72" s="776" t="s">
        <v>1501</v>
      </c>
      <c r="B72" s="752"/>
      <c r="C72" s="766">
        <v>0</v>
      </c>
      <c r="D72" s="752">
        <v>3827.7299999999996</v>
      </c>
      <c r="E72" s="766">
        <v>1</v>
      </c>
      <c r="F72" s="753">
        <v>3827.7299999999996</v>
      </c>
    </row>
    <row r="73" spans="1:6" ht="14.4" customHeight="1" x14ac:dyDescent="0.3">
      <c r="A73" s="776" t="s">
        <v>1502</v>
      </c>
      <c r="B73" s="752"/>
      <c r="C73" s="766">
        <v>0</v>
      </c>
      <c r="D73" s="752">
        <v>505.81000000000006</v>
      </c>
      <c r="E73" s="766">
        <v>1</v>
      </c>
      <c r="F73" s="753">
        <v>505.81000000000006</v>
      </c>
    </row>
    <row r="74" spans="1:6" ht="14.4" customHeight="1" x14ac:dyDescent="0.3">
      <c r="A74" s="776" t="s">
        <v>1503</v>
      </c>
      <c r="B74" s="752"/>
      <c r="C74" s="766">
        <v>0</v>
      </c>
      <c r="D74" s="752">
        <v>489.78000000000009</v>
      </c>
      <c r="E74" s="766">
        <v>1</v>
      </c>
      <c r="F74" s="753">
        <v>489.78000000000009</v>
      </c>
    </row>
    <row r="75" spans="1:6" ht="14.4" customHeight="1" x14ac:dyDescent="0.3">
      <c r="A75" s="776" t="s">
        <v>1504</v>
      </c>
      <c r="B75" s="752"/>
      <c r="C75" s="766">
        <v>0</v>
      </c>
      <c r="D75" s="752">
        <v>114417.19999999997</v>
      </c>
      <c r="E75" s="766">
        <v>1</v>
      </c>
      <c r="F75" s="753">
        <v>114417.19999999997</v>
      </c>
    </row>
    <row r="76" spans="1:6" ht="14.4" customHeight="1" x14ac:dyDescent="0.3">
      <c r="A76" s="776" t="s">
        <v>1505</v>
      </c>
      <c r="B76" s="752"/>
      <c r="C76" s="766">
        <v>0</v>
      </c>
      <c r="D76" s="752">
        <v>2077.6300000000006</v>
      </c>
      <c r="E76" s="766">
        <v>1</v>
      </c>
      <c r="F76" s="753">
        <v>2077.6300000000006</v>
      </c>
    </row>
    <row r="77" spans="1:6" ht="14.4" customHeight="1" x14ac:dyDescent="0.3">
      <c r="A77" s="776" t="s">
        <v>1506</v>
      </c>
      <c r="B77" s="752"/>
      <c r="C77" s="766">
        <v>0</v>
      </c>
      <c r="D77" s="752">
        <v>166.91</v>
      </c>
      <c r="E77" s="766">
        <v>1</v>
      </c>
      <c r="F77" s="753">
        <v>166.91</v>
      </c>
    </row>
    <row r="78" spans="1:6" ht="14.4" customHeight="1" x14ac:dyDescent="0.3">
      <c r="A78" s="776" t="s">
        <v>1507</v>
      </c>
      <c r="B78" s="752"/>
      <c r="C78" s="766">
        <v>0</v>
      </c>
      <c r="D78" s="752">
        <v>709.80000280903653</v>
      </c>
      <c r="E78" s="766">
        <v>1</v>
      </c>
      <c r="F78" s="753">
        <v>709.80000280903653</v>
      </c>
    </row>
    <row r="79" spans="1:6" ht="14.4" customHeight="1" x14ac:dyDescent="0.3">
      <c r="A79" s="776" t="s">
        <v>1508</v>
      </c>
      <c r="B79" s="752"/>
      <c r="C79" s="766">
        <v>0</v>
      </c>
      <c r="D79" s="752">
        <v>7725.6900000000005</v>
      </c>
      <c r="E79" s="766">
        <v>1</v>
      </c>
      <c r="F79" s="753">
        <v>7725.6900000000005</v>
      </c>
    </row>
    <row r="80" spans="1:6" ht="14.4" customHeight="1" x14ac:dyDescent="0.3">
      <c r="A80" s="776" t="s">
        <v>1509</v>
      </c>
      <c r="B80" s="752">
        <v>1455.0300000000002</v>
      </c>
      <c r="C80" s="766">
        <v>0.11804348778457631</v>
      </c>
      <c r="D80" s="752">
        <v>10871.189999999999</v>
      </c>
      <c r="E80" s="766">
        <v>0.88195651221542359</v>
      </c>
      <c r="F80" s="753">
        <v>12326.22</v>
      </c>
    </row>
    <row r="81" spans="1:6" ht="14.4" customHeight="1" x14ac:dyDescent="0.3">
      <c r="A81" s="776" t="s">
        <v>1510</v>
      </c>
      <c r="B81" s="752"/>
      <c r="C81" s="766">
        <v>0</v>
      </c>
      <c r="D81" s="752">
        <v>545.94000000000005</v>
      </c>
      <c r="E81" s="766">
        <v>1</v>
      </c>
      <c r="F81" s="753">
        <v>545.94000000000005</v>
      </c>
    </row>
    <row r="82" spans="1:6" ht="14.4" customHeight="1" thickBot="1" x14ac:dyDescent="0.35">
      <c r="A82" s="777" t="s">
        <v>1511</v>
      </c>
      <c r="B82" s="768"/>
      <c r="C82" s="769">
        <v>0</v>
      </c>
      <c r="D82" s="768">
        <v>247171.66999999998</v>
      </c>
      <c r="E82" s="769">
        <v>1</v>
      </c>
      <c r="F82" s="770">
        <v>247171.66999999998</v>
      </c>
    </row>
    <row r="83" spans="1:6" ht="14.4" customHeight="1" thickBot="1" x14ac:dyDescent="0.35">
      <c r="A83" s="771" t="s">
        <v>3</v>
      </c>
      <c r="B83" s="772">
        <v>84964.239999999991</v>
      </c>
      <c r="C83" s="773">
        <v>8.3283916353610571E-2</v>
      </c>
      <c r="D83" s="772">
        <v>935211.60811039666</v>
      </c>
      <c r="E83" s="773">
        <v>0.91671608364638946</v>
      </c>
      <c r="F83" s="774">
        <v>1020175.8481103966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2018-06-26T14:33:21Z</dcterms:modified>
</cp:coreProperties>
</file>